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(APODI)" sheetId="2" r:id="rId5"/>
    <sheet state="visible" name="CURVA ABC" sheetId="3" r:id="rId6"/>
    <sheet state="visible" name="CPU (APODI)" sheetId="4" r:id="rId7"/>
    <sheet state="visible" name="CRONOGRAMA (APODI)" sheetId="5" r:id="rId8"/>
    <sheet state="hidden" name="COTAÇÃO (ALEXANDRIA)" sheetId="6" r:id="rId9"/>
    <sheet state="visible" name="BDI (APODI)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(APODI)'!$A$1:$J$120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(APODI)'!$A$8:$IF$8</definedName>
    <definedName localSheetId="0" name="Z_84543417_5144_4678_990C_5FAE55AD29AE_.wvu.PrintArea">'MEMÓRIA DE CÁLCULO'!$A$1:$D$122</definedName>
    <definedName name="JHK">#REF!</definedName>
    <definedName name="ÇLJ">#REF!</definedName>
    <definedName name="JHC">#REF!</definedName>
    <definedName localSheetId="0" name="Z_186B0EE8_A905_4634_A6F1_3FAE034D0304_.wvu.PrintArea">'MEMÓRIA DE CÁLCULO'!$A$1:$D$122</definedName>
    <definedName localSheetId="6" name="Print_Area">'BDI (APODI)'!$A$1:$G$44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(APODI)'!$A$8:$IF$8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(APODI)'!$A$8:$IF$8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(APODI)'!$A$1:$J$120</definedName>
    <definedName name="ASD">#REF!</definedName>
    <definedName localSheetId="1" name="Z_896CFD1F_36B0_4B64_86A5_3E0635C14917_.wvu.PrintArea">'ORÇAMENTO (APODI)'!$A$1:$J$121</definedName>
    <definedName name="FDS">#REF!</definedName>
    <definedName name="KJKJK">#REF!</definedName>
    <definedName name="ui">#REF!</definedName>
    <definedName localSheetId="1" name="Z_7F5273E2_16C1_4468_9CF2_ABB974D13DD2_.wvu.PrintTitles">'ORÇAMENTO (APODI)'!$A$8:$IF$8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1" name="Z_84543417_5144_4678_990C_5FAE55AD29AE_.wvu.PrintArea">'ORÇAMENTO (APODI)'!$A$1:$J$120</definedName>
    <definedName name="QWE">#REF!</definedName>
    <definedName name="SFH">#REF!</definedName>
    <definedName name="YTU">#REF!</definedName>
    <definedName localSheetId="1" name="Z_0E10CFA3_CF93_4FEE_B2A3_2CF04BE08244_.wvu.PrintTitles">'ORÇAMENTO (APODI)'!$A$8:$IF$8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1" name="Z_B592C488_C9B6_46CE_9871_D0404CBF7F9F_.wvu.PrintTitles">'ORÇAMENTO (APODI)'!$A$8:$IF$8</definedName>
    <definedName localSheetId="1" name="Z_84543417_5144_4678_990C_5FAE55AD29AE_.wvu.PrintTitles">'ORÇAMENTO (APODI)'!$A$8:$IF$8</definedName>
    <definedName localSheetId="0" name="Z_CD2811A7_4BBA_40AD_A743_C87F72825C68_.wvu.PrintArea">'MEMÓRIA DE CÁLCULO'!$A$1:$D$122</definedName>
    <definedName localSheetId="1" name="Z_60498BA0_B871_4F52_9BED_653801CB13CE_.wvu.PrintTitles">'ORÇAMENTO (APODI)'!$A$8:$IF$8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localSheetId="0" name="Z_60498BA0_B871_4F52_9BED_653801CB13CE_.wvu.PrintTitles">'MEMÓRIA DE CÁLCULO'!$A$7:$IB$7</definedName>
    <definedName name="HGJ">#REF!</definedName>
  </definedNames>
  <calcPr/>
</workbook>
</file>

<file path=xl/sharedStrings.xml><?xml version="1.0" encoding="utf-8"?>
<sst xmlns="http://schemas.openxmlformats.org/spreadsheetml/2006/main" count="1092" uniqueCount="567">
  <si>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</si>
  <si>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</si>
  <si>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</si>
  <si>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</si>
  <si>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</si>
  <si>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</si>
  <si>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</si>
  <si>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</si>
  <si>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</si>
  <si>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</si>
  <si>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</si>
  <si>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</si>
  <si>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</si>
  <si>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</si>
  <si>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</si>
  <si>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</si>
  <si>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</si>
  <si>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</si>
  <si>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</si>
  <si>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</si>
  <si>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</si>
  <si>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</si>
  <si>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</si>
  <si>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</si>
  <si>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</si>
  <si>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</si>
  <si>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</si>
  <si>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</si>
  <si>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</si>
  <si>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</si>
  <si>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</si>
  <si>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</si>
  <si>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</si>
  <si>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</si>
  <si>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</si>
  <si>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</si>
  <si>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</si>
  <si>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</si>
  <si>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</si>
  <si>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</si>
  <si>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</si>
  <si>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</si>
  <si>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</si>
  <si>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</si>
  <si>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</si>
  <si>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</si>
  <si>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</si>
  <si>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</si>
  <si>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</si>
  <si>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</si>
  <si>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</si>
  <si>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</si>
  <si>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</si>
  <si>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</si>
  <si>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</si>
  <si>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</si>
  <si>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</si>
  <si>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</si>
  <si>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</si>
  <si>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</si>
  <si>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</si>
  <si>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</si>
  <si>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</si>
  <si>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</si>
  <si>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</si>
  <si>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</si>
  <si>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</si>
  <si>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</si>
  <si>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</si>
  <si>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</si>
  <si>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</si>
  <si>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</si>
  <si>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</si>
  <si>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</si>
  <si>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</si>
  <si>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</si>
  <si>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</si>
  <si>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</si>
  <si>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</si>
  <si>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</si>
  <si>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</si>
  <si>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</si>
  <si>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</si>
  <si>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</si>
  <si>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</si>
  <si>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</si>
  <si>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</si>
  <si>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</si>
  <si>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</si>
  <si>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</si>
  <si>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</si>
  <si>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</si>
  <si>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</si>
  <si>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</si>
  <si>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</si>
  <si>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</si>
  <si>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</si>
  <si>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</si>
  <si>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</si>
  <si>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</si>
  <si>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</si>
  <si>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</si>
  <si>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</si>
  <si>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</si>
  <si>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</si>
  <si>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</si>
  <si>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</si>
  <si>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</si>
  <si>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</si>
  <si>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</si>
  <si>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</si>
  <si>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</si>
  <si>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</si>
  <si>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</si>
  <si>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</si>
  <si>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</si>
  <si>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</si>
  <si>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</si>
  <si>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</si>
  <si>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</si>
  <si>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</si>
  <si>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</si>
  <si>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</si>
  <si>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</si>
  <si>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</si>
  <si>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</si>
  <si>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</si>
  <si>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</si>
  <si>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</si>
  <si>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</si>
  <si>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</si>
  <si>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</si>
  <si>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</si>
  <si>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</si>
  <si>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</si>
  <si>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</si>
  <si>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</si>
  <si>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</si>
  <si>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</si>
  <si>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</si>
  <si>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</si>
  <si>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</si>
  <si>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</si>
  <si>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</si>
  <si>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</si>
  <si>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</si>
  <si>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</si>
  <si>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</si>
  <si>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</si>
  <si>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</si>
  <si>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</si>
  <si>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</si>
  <si>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</si>
  <si>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</si>
  <si>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</si>
  <si>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</si>
  <si>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</si>
  <si>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</si>
  <si>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</si>
  <si>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</si>
  <si>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</si>
  <si>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</si>
  <si>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</si>
  <si>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</si>
  <si>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</si>
  <si>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</si>
  <si>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</si>
  <si>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</si>
  <si>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</si>
  <si>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</si>
  <si>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</si>
  <si>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</si>
  <si>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</si>
  <si>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</si>
  <si>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</si>
  <si>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</si>
  <si>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</si>
  <si>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</si>
  <si>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</si>
  <si>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</si>
  <si>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</si>
  <si>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</si>
  <si>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</si>
  <si>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</si>
  <si>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</si>
  <si>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</si>
  <si>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</si>
  <si>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</si>
  <si>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</si>
  <si>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</si>
  <si>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</si>
  <si>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</si>
  <si>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</si>
  <si>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</si>
  <si>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</si>
  <si>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</si>
  <si>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</si>
  <si>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</si>
  <si>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</si>
  <si>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</si>
  <si>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</si>
  <si>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</si>
  <si>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</si>
  <si>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</si>
  <si>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</si>
  <si>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</si>
  <si>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</si>
  <si>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</si>
  <si>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</si>
  <si>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</si>
  <si>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</si>
  <si>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</si>
  <si>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</si>
  <si>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</si>
  <si>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</si>
  <si>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</si>
  <si>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</si>
  <si>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</si>
  <si>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</si>
  <si>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</si>
  <si>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</si>
  <si>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</si>
  <si>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</si>
  <si>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</si>
  <si>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</si>
  <si>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</si>
  <si>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</si>
  <si>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</si>
  <si>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</si>
  <si>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</si>
  <si>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</si>
  <si>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</si>
  <si>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</si>
  <si>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</si>
  <si>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</si>
  <si>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</si>
  <si>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</si>
  <si>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</si>
  <si>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</si>
  <si>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</si>
  <si>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</si>
  <si>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</si>
  <si>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</si>
  <si>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</si>
  <si>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</si>
  <si>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</si>
  <si>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</si>
  <si>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</si>
  <si>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</si>
  <si>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</si>
  <si>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</si>
  <si>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</si>
  <si>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</si>
  <si>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</si>
  <si>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</si>
  <si>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</si>
  <si>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</si>
  <si>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</si>
  <si>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</si>
  <si>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</si>
  <si>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</si>
  <si>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</si>
  <si>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</si>
  <si>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</si>
  <si>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</si>
  <si>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</si>
  <si>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</si>
  <si>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</si>
  <si>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</si>
  <si>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</si>
  <si>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</si>
  <si>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</si>
  <si>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</si>
  <si>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</si>
  <si>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</si>
  <si>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</si>
  <si>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t>OBRA: REVITALIZAÇÃO DO FÓRUM ELEITORAL DE APODI</t>
  </si>
  <si>
    <t>DATA REFERÊNCIA TÉCNICA SINAPI: JULHO/2023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</si>
  <si>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</si>
  <si>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</si>
  <si>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</si>
  <si>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</si>
  <si>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</si>
  <si>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</si>
  <si>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</si>
  <si>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</si>
  <si>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Verdana"/>
        <color rgb="FF000000"/>
        <sz val="10.0"/>
      </rPr>
      <t xml:space="preserve">PODA EM ALTURA DE ÁRVORE COM DIÂMETRO DE TRONCO MENOR QUE 0,20 M.AF_05/2018.
</t>
    </r>
    <r>
      <rPr>
        <rFont val="Verdana"/>
        <b/>
        <color rgb="FF000000"/>
        <sz val="10.0"/>
      </rPr>
      <t>PODA DA PARCELA DA COPA DA ÁRVORE DO LOTE VIZINHO QUE ULTRAPASSA O MURO DE DIVISA.</t>
    </r>
  </si>
  <si>
    <r>
      <rPr>
        <rFont val="Verdana"/>
        <color rgb="FF000000"/>
      </rPr>
      <t xml:space="preserve">LIMPEZA MANUAL DE VEGETAÇÃO EM TERRENO COM ENXADA. AF_05/2018.
</t>
    </r>
    <r>
      <rPr>
        <rFont val="Verdana"/>
        <b/>
        <color rgb="FF000000"/>
      </rPr>
      <t>TODA A VEGETAÇÃO RASTEIRA  NÃO DESEJADA DO TERRENO E DO ENTORNO.</t>
    </r>
  </si>
  <si>
    <r>
      <rPr>
        <rFont val="Verdana"/>
        <color rgb="FF000000"/>
        <sz val="10.0"/>
      </rPr>
      <t xml:space="preserve">COLETA E CARGA MANUAIS DE ENTULHO.
</t>
    </r>
    <r>
      <rPr>
        <rFont val="Verdana"/>
        <b/>
        <color rgb="FF000000"/>
        <sz val="10.0"/>
      </rPr>
      <t>INCLUINDO MATERIAL METÁLICO DESCARTADO NO FUNDO DO CARTÓRIO</t>
    </r>
    <r>
      <rPr>
        <rFont val="Verdana"/>
        <b/>
        <color rgb="FF000000"/>
        <sz val="10.0"/>
      </rPr>
      <t xml:space="preserve"> E GRADES/PORTÕES ANTIGOS.</t>
    </r>
  </si>
  <si>
    <t>00026/ORSE</t>
  </si>
  <si>
    <r>
      <rPr>
        <rFont val="Verdana"/>
        <color rgb="FF000000"/>
        <sz val="10.0"/>
      </rPr>
      <t xml:space="preserve">LOCAÇÃO MENSAL DE ANDAIME METÁLICO.
</t>
    </r>
    <r>
      <rPr>
        <rFont val="Verdana"/>
        <b/>
        <color rgb="FF000000"/>
        <sz val="10.0"/>
      </rPr>
      <t>QUANTITATIVO PREVISTO PARA O PRAZO TOTAL DO CONTRATO.</t>
    </r>
  </si>
  <si>
    <t>CPU 21</t>
  </si>
  <si>
    <t>1.6</t>
  </si>
  <si>
    <t>TRANSPORTE COM CAMINHÃO BASCULANTE DE 6 M3, EM VIA URBANA PAVIMENTADA, DMT ATÉ 30 KM (UNIDADE: M3XKM). AF_01/2018.</t>
  </si>
  <si>
    <r>
      <rPr>
        <rFont val="Verdana"/>
        <color rgb="FF000000"/>
      </rPr>
      <t xml:space="preserve">REMOÇÃO DE TELHAS, DE FIBROCIMENTO, METÁLICA E CERÂMICA, DE FORMA MANUAL, COM REAPROVEITAMENTO. AF_12/2017.
</t>
    </r>
    <r>
      <rPr>
        <rFont val="Verdana"/>
        <b/>
        <color rgb="FF000000"/>
      </rPr>
      <t>TELHAS DA COBERTURA DO PRÉDIO, EXCETO DA GARAGEM E DA CAIXA D'ÁGUA.</t>
    </r>
  </si>
  <si>
    <r>
      <rPr>
        <rFont val="Verdana"/>
        <color rgb="FF000000"/>
        <sz val="10.0"/>
      </rPr>
      <t xml:space="preserve">DEMOLIÇÃO DE LAJES, DE FORMA MANUAL, SEM REAPROVEITAMENTO. AF_12/2017.
</t>
    </r>
    <r>
      <rPr>
        <rFont val="Verdana"/>
        <b/>
        <color rgb="FF000000"/>
        <sz val="10.0"/>
      </rPr>
      <t>DEMOLIÇÃO TOTAL DE RUFOS. DEMOLIÇÃO PARCIAL DE CHAPINS.</t>
    </r>
  </si>
  <si>
    <r>
      <rPr>
        <rFont val="Verdana"/>
        <color rgb="FF000000"/>
        <sz val="10.0"/>
      </rPr>
      <t xml:space="preserve">TRANSPORTE VERTICAL MANUAL, 1 PAVIMENTO, DE SACOS DE 20 KG (UNIDADE: KG). AF_07/2019.
</t>
    </r>
    <r>
      <rPr>
        <rFont val="Verdana"/>
        <b/>
        <color rgb="FF000000"/>
        <sz val="10.0"/>
      </rPr>
      <t>TRANSPORTE DOS RESÍDUOS DE DEMOLIÇÃO.</t>
    </r>
  </si>
  <si>
    <r>
      <rPr>
        <rFont val="Verdana"/>
        <color rgb="FF000000"/>
        <sz val="10.0"/>
      </rPr>
      <t xml:space="preserve">LIMPEZA DE CONTRAPISO COM VASSOURA A SECO. AF_04/2019.
</t>
    </r>
    <r>
      <rPr>
        <rFont val="Verdana"/>
        <b/>
        <color rgb="FF000000"/>
        <sz val="10.0"/>
      </rPr>
      <t>LIMPEZA DA LAJE SOB AS TELHAS REMOVIDAS.</t>
    </r>
  </si>
  <si>
    <t>CHAPIM PRÉ-MOLDADO EM CONCRETO.</t>
  </si>
  <si>
    <t>CPU 20</t>
  </si>
  <si>
    <t>RUFO EXTERNO/INTERNO EM CHAPA DE AÇO GALVANIZADO NÚMERO 26, CORTE DE 33 CM, INCLUSO IÇAMENTO. AF_07/2019.</t>
  </si>
  <si>
    <r>
      <rPr>
        <rFont val="Verdana"/>
        <color rgb="FF000000"/>
        <sz val="10.0"/>
      </rPr>
      <t xml:space="preserve">FABRICAÇÃO E INSTALAÇÃO DE PONTALETES DE MADEIRA NÃO APARELHADA PARA TELHADOS COM ATÉ 2 ÁGUAS E COM TELHA ONDULADA DE FIBROCIMENTO, ALUMÍNIO OU PLÁSTICA EM EDIFÍCIO INSTITUCIONAL TÉRREO, INCLUSO TRANSPORTE VERTICAL. AF_07/2019.
</t>
    </r>
    <r>
      <rPr>
        <rFont val="Verdana"/>
        <b/>
        <color rgb="FF000000"/>
        <sz val="10.0"/>
      </rPr>
      <t>REFORÇO E SER IMPLANTADO NA ESTRUTURA DA COBERTURA DO PRÉDIO, EXCETO DA GARAGEM E DA CAIXA D'ÁGUA.</t>
    </r>
  </si>
  <si>
    <r>
      <rPr>
        <rFont val="Verdana"/>
        <color rgb="FF000000"/>
        <sz val="10.0"/>
      </rPr>
      <t xml:space="preserve">TRAMA DE MADEIRA COMPOSTA POR TERÇAS PARA TELHADOS DE ATÉ 2 ÁGUAS PARA TELHA ONDULADA DE FIBROCIMENTO, METÁLICA, PLÁSTICA OU TERMOACÚSTICA,INCLUSO TRANSPORTE VERTICAL. AF_07/2019.
</t>
    </r>
    <r>
      <rPr>
        <rFont val="Verdana"/>
        <b/>
        <color rgb="FF000000"/>
        <sz val="10.0"/>
      </rPr>
      <t>TRAMA NA REGIÃO DA CUMEEIRA.</t>
    </r>
  </si>
  <si>
    <r>
      <rPr>
        <rFont val="Verdana"/>
        <color rgb="FF000000"/>
        <sz val="10.0"/>
      </rPr>
      <t xml:space="preserve">TELHAMENTO COM TELHA ONDULADA DE FIBROCIMENTO E = 6 MM, COM RECOBRIMENTO LATERAL DE 1/4 DE ONDA PARA TELHADO COM INCLINAÇÃO MAIOR QUE 10°, COM ATÉ 2 ÁGUAS, INCLUSO IÇAMENTO. AF_07/2019.
</t>
    </r>
    <r>
      <rPr>
        <rFont val="Verdana"/>
        <b/>
        <color rgb="FF000000"/>
        <sz val="10.0"/>
      </rPr>
      <t>TELHAMENTO DA COBERTURA DO PRÉDIO, EXCETO DA GARAGEM E DA CAIXA D'ÁGUA.</t>
    </r>
  </si>
  <si>
    <r>
      <rPr>
        <rFont val="Verdana"/>
        <color rgb="FF000000"/>
        <sz val="10.0"/>
      </rPr>
      <t xml:space="preserve">CUMEEIRA PARA TELHA DE FIBROCIMENTO ONDULADA E = 6 MM, INCLUSO ACESSÓRIOS DE FIXAÇÃO E IÇAMENTO. AF_07/2019.
</t>
    </r>
    <r>
      <rPr>
        <rFont val="Verdana"/>
        <b/>
        <color rgb="FF000000"/>
        <sz val="10.0"/>
      </rPr>
      <t>CUMEEIRA DA COBERTURA CENTRAL (2 ÁGUAS).</t>
    </r>
  </si>
  <si>
    <r>
      <rPr>
        <rFont val="Verdana"/>
        <color rgb="FF000000"/>
        <sz val="10.0"/>
      </rPr>
      <t xml:space="preserve">CALHA EM CHAPA DE AÇO GALVANIZADO NÚMERO 24, DESENVOLVIMENTO DE 100 CM, INCLUSO TRANSPORTE VERTICAL. AF_07/2019.
</t>
    </r>
    <r>
      <rPr>
        <rFont val="Verdana"/>
        <b/>
        <color rgb="FF000000"/>
        <sz val="10.0"/>
      </rPr>
      <t>TROCA PARCIAL DE CALHAS DANIFICADAS.</t>
    </r>
  </si>
  <si>
    <r>
      <rPr>
        <rFont val="Verdana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Verdana"/>
        <b/>
        <color rgb="FF000000"/>
        <sz val="10.0"/>
      </rPr>
      <t>LIMPEZA DO PERÍMETRO TOTAL DAS CALHAS.</t>
    </r>
  </si>
  <si>
    <t>04865/ORSE</t>
  </si>
  <si>
    <r>
      <rPr>
        <rFont val="Verdana"/>
        <color rgb="FF000000"/>
        <sz val="10.0"/>
      </rPr>
      <t xml:space="preserve">IMPERMEABILIZAÇÃO DE SUPERFÍCIE COM MANTA ASFÁLTICA, UMA CAMADA, INCLUSIVE APLICAÇÃO DE PRIMER ASFÁLTICO, E=3MM. AF_06/2018.
</t>
    </r>
    <r>
      <rPr>
        <rFont val="Verdana"/>
        <b/>
        <color rgb="FF000000"/>
        <sz val="10.0"/>
      </rPr>
      <t>APLICAÇÃO NAS CALHAS DE ÁGUAS PLUVIAIS.</t>
    </r>
  </si>
  <si>
    <r>
      <rPr>
        <rFont val="Verdana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Verdana"/>
        <b/>
        <color rgb="FF000000"/>
        <sz val="10.0"/>
      </rPr>
      <t>PINTURA DAS CALHAS DE ÁGUAS PLUVIAIS.
REFERÊNCIA DE PRODUTO:</t>
    </r>
    <r>
      <rPr>
        <rFont val="Verdana"/>
        <color rgb="FF000000"/>
        <sz val="10.0"/>
      </rPr>
      <t xml:space="preserve"> </t>
    </r>
    <r>
      <rPr>
        <rFont val="Verdana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</si>
  <si>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r>
      <rPr>
        <rFont val="Verdana"/>
        <color rgb="FF000000"/>
        <sz val="10.0"/>
      </rPr>
      <t xml:space="preserve">TOLDO COM ESTRUTURA METÁLICA.
</t>
    </r>
    <r>
      <rPr>
        <rFont val="Verdana"/>
        <b/>
        <color rgb="FF000000"/>
        <sz val="10.0"/>
      </rPr>
      <t>SOBRE A PORTA DO FUNDO DO CARTÓRIO.</t>
    </r>
  </si>
  <si>
    <t>CPU 22</t>
  </si>
  <si>
    <r>
      <rPr>
        <rFont val="Verdana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Verdana"/>
        <b/>
        <color rgb="FF000000"/>
        <sz val="10.0"/>
      </rPr>
      <t>CONDUTOR VERTICAL DE ÁGUAS PLUVIAIS.</t>
    </r>
  </si>
  <si>
    <r>
      <rPr>
        <rFont val="Verdana"/>
        <color rgb="FF000000"/>
        <sz val="10.0"/>
      </rPr>
      <t xml:space="preserve">FORRO EM PLACAS DE GESSO, PARA AMBIENTES RESIDENCIAIS. AF_05/2017_P.
</t>
    </r>
    <r>
      <rPr>
        <rFont val="Verdana"/>
        <b/>
        <color rgb="FF000000"/>
        <sz val="10.0"/>
      </rPr>
      <t>FORROS DANIFICADOS EM AMBIENTES INTERNOS.</t>
    </r>
  </si>
  <si>
    <r>
      <rPr>
        <rFont val="Verdana"/>
        <color rgb="FF000000"/>
        <sz val="10.0"/>
      </rPr>
      <t xml:space="preserve">EXECUÇÃO DE RASGOS EM ALVENARIA PARA REPARO DE TRINCAS E PARA INSTALAÇÃO DE TUBULAÇÕES.
</t>
    </r>
    <r>
      <rPr>
        <rFont val="Verdana"/>
        <b/>
        <color rgb="FF000000"/>
        <sz val="10.0"/>
      </rPr>
      <t>PARA TRATAMENTO DAS TRINCAS EM REVESTIMENTO.</t>
    </r>
  </si>
  <si>
    <t>02481/ORSE</t>
  </si>
  <si>
    <r>
      <rPr>
        <rFont val="Verdana"/>
        <color rgb="FF000000"/>
        <sz val="10.0"/>
      </rPr>
      <t xml:space="preserve">ENCHIMENTO DE RASGOS COM ARGAMASSA 1:4 CIM:AREIA GROSSA.
</t>
    </r>
    <r>
      <rPr>
        <rFont val="Verdana"/>
        <b/>
        <color rgb="FF000000"/>
        <sz val="10.0"/>
      </rPr>
      <t>REPARO DAS TRINCAS NO REVESTIMENTO.</t>
    </r>
  </si>
  <si>
    <t>02483/ORSE</t>
  </si>
  <si>
    <r>
      <rPr>
        <rFont val="Verdana"/>
        <color rgb="FF000000"/>
        <sz val="10.0"/>
      </rPr>
      <t xml:space="preserve">AÇO CA - 60 Ø 4,2 mm, INCLUSIVE CORTE, DOBRAGEM, MONTAGEM E COLOCAÇÃO DAS FERRAGENS.
</t>
    </r>
    <r>
      <rPr>
        <rFont val="Verdana"/>
        <b/>
        <color rgb="FF000000"/>
        <sz val="10.0"/>
      </rPr>
      <t>PARA REPARO DAS RACHADURAS NOS REVESTIMENTOS.</t>
    </r>
  </si>
  <si>
    <t>141/ORSE</t>
  </si>
  <si>
    <t>CHAPISCO APLICADO NO TETO OU EM ALVENARIA E ESTRUTURA, COM ROLO PARA TEXTURA ACRÍLICA. ARGAMASSA TRAÇO 1:4 E EMULSÃO POLIMÉRICA (IMPERMEABILIZANTE) COM PREPARO MANUAL. AF_10/2022</t>
  </si>
  <si>
    <t>3.5</t>
  </si>
  <si>
    <r>
      <rPr>
        <rFont val="Verdana"/>
        <color rgb="FF000000"/>
        <sz val="10.0"/>
      </rPr>
      <t xml:space="preserve">IMPERMEABILIZAÇÃO DE PAREDES COM ARGAMASSA DE CIMENTO E AREIA, COM ADITIVO IMPERMEABILIZANTE. E=2CM. AF_06/2018. </t>
    </r>
    <r>
      <rPr>
        <rFont val="Verdana"/>
        <b/>
        <color rgb="FF000000"/>
        <sz val="10.0"/>
      </rPr>
      <t>RECUPERAÇÃO DO REVESTIMENTO APÓS TRATAMENTO DAS TRINCAS E RACHADURAS.</t>
    </r>
  </si>
  <si>
    <r>
      <rPr>
        <rFont val="Verdana"/>
        <color rgb="FF000000"/>
        <sz val="10.0"/>
      </rPr>
      <t xml:space="preserve">DEMOLIÇÃO MANUAL DE PISO CIMENTADO SOBRE LASTRO DE CONCRETO.
</t>
    </r>
    <r>
      <rPr>
        <rFont val="Verdana"/>
        <b/>
        <color rgb="FF000000"/>
        <sz val="10.0"/>
      </rPr>
      <t>ESPESSURA 3 CM. PARTE DA RAMPA DE AUTOMÓVEIS.</t>
    </r>
  </si>
  <si>
    <t>00016/ORSE</t>
  </si>
  <si>
    <r>
      <rPr>
        <rFont val="Verdana"/>
        <color rgb="FF000000"/>
        <sz val="10.0"/>
      </rPr>
      <t xml:space="preserve">PISO CIMENTADO, TRAÇO 1:3 (CIMENTO E AREIA), ACABAMENTO RÚSTICO, ESPESSURA 3,0 CM, PREPARO MECÂNICO DA ARGAMASSA.
</t>
    </r>
    <r>
      <rPr>
        <rFont val="Verdana"/>
        <b/>
        <color rgb="FF000000"/>
        <sz val="10.0"/>
      </rPr>
      <t>ESPESSURA 3 CM. PARTE DA CALÇADA, CANTEIRO EM FRENTE AO MASTRO E PARTE DA RAMPA DE AUTOMÓVEIS.</t>
    </r>
  </si>
  <si>
    <r>
      <rPr>
        <rFont val="Verdana"/>
        <color rgb="FF000000"/>
        <sz val="10.0"/>
      </rPr>
      <t xml:space="preserve">LIMPEZA DE SUPERFÍCIE COM JATO DE ALTA PRESSÃO. AF_04/2019.
</t>
    </r>
    <r>
      <rPr>
        <rFont val="Verdana"/>
        <b/>
        <color rgb="FF000000"/>
        <sz val="10.0"/>
      </rPr>
      <t>LIMPEZA E RETIRADA DE LODO DAS CALÇADAS E TAMPAS DE CONCRETO (LATERAL, FRONTAL E INTERNAS)</t>
    </r>
  </si>
  <si>
    <r>
      <rPr>
        <rFont val="Verdana"/>
        <color rgb="FF000000"/>
        <sz val="10.0"/>
      </rPr>
      <t xml:space="preserve">ATERRO MANUAL DE VALAS COM SOLO ARGILO-ARENOSO E COMPACTAÇÃO MECANIZADA. AF_05/2016. </t>
    </r>
    <r>
      <rPr>
        <rFont val="Verdana"/>
        <b/>
        <color rgb="FF000000"/>
        <sz val="10.0"/>
      </rPr>
      <t>NIVELAMENTO DO TERRENO NATURAL PRÓXIMO AO PONTÃO LATERAL.</t>
    </r>
  </si>
  <si>
    <r>
      <rPr>
        <rFont val="Verdana"/>
        <color rgb="FF000000"/>
        <sz val="10.0"/>
      </rPr>
      <t xml:space="preserve">MANUTENÇÃO DAS GRADES FRONTAIS EM METALON COM SUBSTITUIÇÃO DAS BARRAS DANIFICADAS.
</t>
    </r>
    <r>
      <rPr>
        <rFont val="Verdana"/>
        <b/>
        <color rgb="FF000000"/>
        <sz val="10.0"/>
      </rPr>
      <t>GRADIS FRONTAIS, GRADES DE PROTEÇÃO DAS JANELAS E PORTÃO LATERAL.</t>
    </r>
  </si>
  <si>
    <t>CPU 1</t>
  </si>
  <si>
    <r>
      <rPr>
        <rFont val="Verdana"/>
        <color rgb="FF000000"/>
        <sz val="10.0"/>
      </rPr>
      <t xml:space="preserve">MANUTENÇÃO DOS PORTÕES DE CORRER COM SUBSTITUIÇÃO DAS BARRAS DANIFICADAS E ROLDANAS.
</t>
    </r>
    <r>
      <rPr>
        <rFont val="Verdana"/>
        <b/>
        <color rgb="FF000000"/>
        <sz val="10.0"/>
      </rPr>
      <t>EM FRENTE À ENTRADA PRINCIPAL</t>
    </r>
    <r>
      <rPr>
        <rFont val="Verdana"/>
        <color rgb="FF000000"/>
        <sz val="10.0"/>
      </rPr>
      <t>.</t>
    </r>
  </si>
  <si>
    <t>CPU 2</t>
  </si>
  <si>
    <r>
      <rPr>
        <rFont val="Verdana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Verdana"/>
        <b/>
        <color rgb="FF000000"/>
        <sz val="10.0"/>
      </rPr>
      <t>PORTAS METÁLICAS - FINAL DO CORREDOR, DEPÓSITO DE URNAS E DE ACESSO AOS RESERVATÓRIOS.</t>
    </r>
  </si>
  <si>
    <t>CPU 3</t>
  </si>
  <si>
    <r>
      <rPr>
        <rFont val="Verdana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Verdana"/>
        <b/>
        <color rgb="FF000000"/>
        <sz val="10.0"/>
      </rPr>
      <t>TROCAR FERRAGENS DAS PORTAS DE VIDRO TEMPERADO DA RECEPÇÃO.</t>
    </r>
  </si>
  <si>
    <r>
      <rPr>
        <rFont val="Verdana"/>
        <color rgb="FF000000"/>
        <sz val="10.0"/>
      </rPr>
      <t xml:space="preserve">MOLA HIDRAULICA DE PISO PARA PORTA DE VIDRO TEMPERADO. AF_01/2021.
</t>
    </r>
    <r>
      <rPr>
        <rFont val="Verdana"/>
        <b/>
        <color rgb="FF000000"/>
        <sz val="10.0"/>
      </rPr>
      <t>PORTAS DE VIDRO TEMPERADO DA RECEPÇÃO.</t>
    </r>
    <r>
      <rPr>
        <rFont val="Verdana"/>
        <color rgb="FF000000"/>
        <sz val="10.0"/>
      </rPr>
      <t xml:space="preserve">
</t>
    </r>
    <r>
      <rPr>
        <rFont val="Verdana"/>
        <b/>
        <color rgb="FF000000"/>
        <sz val="10.0"/>
      </rPr>
      <t>R</t>
    </r>
    <r>
      <rPr>
        <rFont val="Verdana"/>
        <b/>
        <color rgb="FF000000"/>
        <sz val="10.0"/>
      </rPr>
      <t>EFERÊNCIA DE PRODUTO:</t>
    </r>
    <r>
      <rPr>
        <rFont val="Verdana"/>
        <b/>
        <color rgb="FF000000"/>
        <sz val="10.0"/>
      </rPr>
      <t xml:space="preserve">
</t>
    </r>
    <r>
      <rPr>
        <rFont val="Verdana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</si>
  <si>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Verdana"/>
        <color rgb="FF000000"/>
        <sz val="10.0"/>
      </rPr>
      <t xml:space="preserve">PELÍCULA INSULFILM APLICADA OU SIMILAR.
</t>
    </r>
    <r>
      <rPr>
        <rFont val="Verdana"/>
        <b/>
        <color rgb="FF000000"/>
        <sz val="10.0"/>
      </rPr>
      <t>FAIXA DE SEGURANÇA - PELÍCULA JATEADA APLICADA NA PORTA DE ENTRADA E NA PORTA DO CORREDOR COM O NOME "TRE". E PELÍCULA JATEADA OPACA NAS JANELAS DO DEPÓSITO</t>
    </r>
  </si>
  <si>
    <t>3149/ORSE</t>
  </si>
  <si>
    <r>
      <rPr>
        <rFont val="Verdana"/>
        <color rgb="FF000000"/>
        <sz val="10.0"/>
      </rPr>
      <t xml:space="preserve">MANUTENÇÃO DE ESQUADRIAS EM ALUMÍNIO.
</t>
    </r>
    <r>
      <rPr>
        <rFont val="Verdana"/>
        <b/>
        <color rgb="FF000000"/>
        <sz val="10.0"/>
      </rPr>
      <t>SUBSTITUIÇÃO DAS ROLDANAS E ACESSÓRIOS EM JANELAS EM ALUMÍNIO E VIDRO.</t>
    </r>
  </si>
  <si>
    <t>CPU 17</t>
  </si>
  <si>
    <r>
      <rPr>
        <rFont val="Verdana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Verdana"/>
        <b/>
        <color rgb="FF000000"/>
        <sz val="10.0"/>
      </rPr>
      <t>PORTAS DO PRÉDIO COM PROBLEMA NA FECHADURA.</t>
    </r>
  </si>
  <si>
    <r>
      <rPr>
        <rFont val="Verdana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Verdana"/>
        <b/>
        <color rgb="FF000000"/>
        <sz val="10.0"/>
      </rPr>
      <t>PORTA DO BANHEIRO COM PROBLEMA NA FECHADURA.</t>
    </r>
  </si>
  <si>
    <r>
      <rPr>
        <rFont val="Verdana"/>
        <color rgb="FF000000"/>
        <sz val="10.0"/>
      </rPr>
      <t xml:space="preserve">BATENTE PARA PORTA DE MADEIRA, FIXAÇÃO COM ARGAMASSA, PADRÃO MÉDIO - FORNECIMENTO E INSTALAÇÃO. AF_12/2019.
</t>
    </r>
    <r>
      <rPr>
        <rFont val="Verdana"/>
        <b/>
        <color rgb="FF000000"/>
        <sz val="10.0"/>
      </rPr>
      <t>PORTA DO PRÉDIO COM BATENTE DANIFICADO.</t>
    </r>
  </si>
  <si>
    <r>
      <rPr>
        <rFont val="Verdana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Verdana"/>
        <b/>
        <color rgb="FF000000"/>
        <sz val="10.0"/>
      </rPr>
      <t>SUBSTITUIÇÃO DA PORTA DA SALA DE APOIO ADMINISTRATIVO E SALA DO CARTÓRIO.</t>
    </r>
  </si>
  <si>
    <t>5.12</t>
  </si>
  <si>
    <r>
      <rPr>
        <rFont val="Verdana"/>
        <color rgb="FF000000"/>
        <sz val="10.0"/>
      </rPr>
      <t xml:space="preserve">PORTA DE MADEIRA PARA VERNIZ, SEMI-OCA (LEVE OU MÉDIA), 70X210CM, ESPESSURA DE 3,5CM, INCLUSO DOBRADIÇAS - FORNECIMENTO E INSTALAÇÃO. AF_12/2019. </t>
    </r>
    <r>
      <rPr>
        <rFont val="Verdana"/>
        <b/>
        <color rgb="FF000000"/>
        <sz val="10.0"/>
      </rPr>
      <t>SUBSTITUIÇÃO DA PORTA DO BANHEIRO FEMININO DAS SERVIDORAS.</t>
    </r>
  </si>
  <si>
    <r>
      <rPr>
        <rFont val="Verdana"/>
        <color rgb="FF000000"/>
        <sz val="10.0"/>
      </rPr>
      <t xml:space="preserve">QUADRO DE MEDIÇÃO TRIFÁSICA (acima de 10 kva)
</t>
    </r>
    <r>
      <rPr>
        <rFont val="Verdana"/>
        <b/>
        <color rgb="FF000000"/>
        <sz val="10.0"/>
      </rPr>
      <t>COM CAIXA DE ACRÍLICO NO PADRÃO DA COSERN</t>
    </r>
  </si>
  <si>
    <t>0339/ORSE</t>
  </si>
  <si>
    <t>ELETRODUTO RÍGIDO SOLDÁVEL, PVC, DN 25 MM (3/4''), APARENTE - FORNECIMENTO E INSTALAÇÃO. AF_10/2022.</t>
  </si>
  <si>
    <t>ELETRODUTO RÍGIDO SOLDÁVEL, PVC, DN 32 MM (1''), APARENTE - FORNECIMENTO E INSTALAÇÃO. AF_10/2022.</t>
  </si>
  <si>
    <t>CABO DE COBRE FLEXÍVEL ISOLADO, 2,5 MM², ANTI-CHAMA 450/750 V, PARA CIRCUITOS TERMINAIS - FORNECIMENTO E INSTALAÇÃO. AF_12/2015.</t>
  </si>
  <si>
    <r>
      <rPr>
        <rFont val="Verdana"/>
        <color rgb="FF000000"/>
        <sz val="10.0"/>
      </rPr>
      <t xml:space="preserve">DISJUNTOR MONOPOLAR TIPO DIN, CORRENTE NOMINAL DE 10A - FORNECIMENTO E INSTALAÇÃO. AF_10/2020.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https://www.santil.com.br/produto/mini-disjuntor-unipolar-10a-curva-c-schneider-electric/392817/</t>
    </r>
  </si>
  <si>
    <r>
      <rPr>
        <rFont val="Verdana"/>
        <color rgb="FF000000"/>
        <sz val="10.0"/>
      </rPr>
      <t xml:space="preserve">RELÉ FOTOELÉTRICO PARA COMANDO DE ILUMINAÇÃO EXTERNA 1000 W - FORNECIMENTO E INSTALAÇÃO. AF_08/2020.
</t>
    </r>
    <r>
      <rPr>
        <rFont val="Verdana"/>
        <b/>
        <color rgb="FF000000"/>
        <sz val="10.0"/>
      </rPr>
      <t>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Verdana"/>
        <color rgb="FF000000"/>
        <sz val="10.0"/>
        <u/>
      </rPr>
      <t>wcB</t>
    </r>
  </si>
  <si>
    <r>
      <rPr>
        <rFont val="Verdana"/>
        <color rgb="FF000000"/>
        <sz val="10.0"/>
      </rPr>
      <t xml:space="preserve">TOMADA BAIXA DE EMBUTIR (1 MÓDULO), 2P+T 10 A, SEM SUPORTE E SEM PLACA - FORNECIMENTO E INSTALAÇÃO. AF_12/2015.
</t>
    </r>
    <r>
      <rPr>
        <rFont val="Verdana"/>
        <b/>
        <color rgb="FF000000"/>
        <sz val="10.0"/>
      </rPr>
      <t>SUBSTITUIÇÃO DAS TOMADAS EM CAIXAS DE TOMADAS NO PISO</t>
    </r>
    <r>
      <rPr>
        <rFont val="Verdana"/>
        <b/>
        <color rgb="FF000000"/>
        <sz val="10.0"/>
      </rPr>
      <t xml:space="preserve">.
REFERÊNCIA DE PRODUTO:
</t>
    </r>
    <r>
      <rPr>
        <rFont val="Verdana"/>
        <color rgb="FF000000"/>
        <sz val="10.0"/>
        <u/>
      </rPr>
      <t>https://www.santil.com.br/produto/tomada-painel-c-rabicho-2p-t-10a-preto-transmobil/470588?gclid=Cj0KCQjw--2aBhD5ARIsALiRlwAadfj2-U1po3HStukb9l6wsejBDtrwTQ06gAnYo4fMuqoOI2qJbgwaAofaEALw_w</t>
    </r>
    <r>
      <rPr>
        <rFont val="Verdana"/>
        <color rgb="FF000000"/>
        <sz val="10.0"/>
        <u/>
      </rPr>
      <t>cB</t>
    </r>
  </si>
  <si>
    <r>
      <rPr>
        <rFont val="Verdana"/>
        <color rgb="FF000000"/>
        <sz val="10.0"/>
      </rPr>
      <t xml:space="preserve">LUMINÁRIA DE EMERGÊNCIA, COM 30 LÂMPADAS LED DE 2 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https://www.santil.com.br/produto/luminaria-de-emergencia-led-2w-ourolux-com-30-leds--santil/470118</t>
    </r>
  </si>
  <si>
    <r>
      <rPr>
        <rFont val="Verdana"/>
        <color rgb="FF000000"/>
        <sz val="10.0"/>
      </rPr>
      <t xml:space="preserve">LUMINÁRIA DE LED PARA ILUMINAÇÃO EXTERNA, DE 50 W - FORNECIMENTO E INSTALAÇÃO.
</t>
    </r>
    <r>
      <rPr>
        <rFont val="Verdana"/>
        <b/>
        <color rgb="FF000000"/>
        <sz val="10.0"/>
      </rPr>
      <t>REFERÊNCIA DE PRODUTO:</t>
    </r>
    <r>
      <rPr>
        <rFont val="Verdana"/>
        <color rgb="FF000000"/>
        <sz val="10.0"/>
      </rPr>
      <t xml:space="preserve">
</t>
    </r>
    <r>
      <rPr>
        <rFont val="Verdana"/>
        <color rgb="FF000000"/>
        <sz val="10.0"/>
        <u/>
      </rPr>
      <t>https://ourolux.com.br/produtos/luminarias/superled-projetor-slim-50w-biv-branco-6500k.html</t>
    </r>
  </si>
  <si>
    <t xml:space="preserve">CPU 15 </t>
  </si>
  <si>
    <r>
      <rPr>
        <rFont val="Verdana"/>
        <color rgb="FF000000"/>
        <sz val="10.0"/>
      </rPr>
      <t xml:space="preserve">LUMINÁRIA TUBULAR LED 2x18W 120CM SOBREPOR SLIM CALHA - FORNECIMENTO E INSTALAÇÃO.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https://ourolux.com.br/produtos/luminarias/luminaria-slim/luminaria-superled-slim-120cm-36w-biv-6500k.html</t>
    </r>
  </si>
  <si>
    <t>COTAÇÃO
SETEC</t>
  </si>
  <si>
    <r>
      <rPr>
        <rFont val="Verdana"/>
        <color rgb="FF000000"/>
        <sz val="10.0"/>
      </rPr>
      <t xml:space="preserve">LUMINÁRIA TIPO PLAFON CIRCULAR, DE SOBREPOR, COM LED DE 12/13 W - FORNECIMENTO E INSTALAÇÃO. AF_03/2022.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</si>
  <si>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Verdana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https://ourolux.com.br/produtos/luminarias/tartaruga/luminaria-tartaruga-led-8w-biv-6500k.html</t>
    </r>
  </si>
  <si>
    <r>
      <rPr>
        <rFont val="Verdana"/>
        <color rgb="FF000000"/>
        <sz val="10.0"/>
      </rPr>
      <t xml:space="preserve">KIT CAVALETE PARA MEDIÇÃO DE ÁGUA - ENTRADA PRINCIPAL, EM PVC SOLDÁVELDN 25 (¾") FORNECIMENTO E INSTALAÇÃO. AF_11/2016.
</t>
    </r>
    <r>
      <rPr>
        <rFont val="Verdana"/>
        <b/>
        <color rgb="FF000000"/>
        <sz val="10.0"/>
      </rPr>
      <t>INCLUSIVE CAIXA DE MEDIÇÃO.</t>
    </r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</si>
  <si>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</si>
  <si>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ADAPTADOR COM FLANGE E ANEL DE VEDAÇÃO, PVC, SOLDÁVEL, DN 25 MM X 3/4, INSTALADO EM RESERVAÇÃO DE ÁGUA DE EDIFICAÇÃO QUE POSSUA RESERVATÓRIO DE FIBRA/FIBROCIMENTO - FORNECIMENTO E INSTALAÇÃO. AF_06/2016.</t>
  </si>
  <si>
    <t>DESINSTALAÇÃO DE APARELHO CONDICIONADOR DE AR TIPO SPLIT HIGH WALL, TODAS AS POTÊNCIAS, CONFORME ESPECIFICAÇÃO.</t>
  </si>
  <si>
    <t>ARP 33/2022 – TRE/RN</t>
  </si>
  <si>
    <t>INSTALAÇÃO DE APARELHO CONDICIONADOR DE AR TIPO SPLIT HIGH WALL, DE 12.000 A 30.000 BTUS, CONFORME ESPECIFICAÇÃO.</t>
  </si>
  <si>
    <t>REGISTRO DE ESFERA, PVC, SOLDÁVEL, COM VOLANTE, DN 32 MM - FORNECIMENTO E INSTALAÇÃO. AF_08/2021.</t>
  </si>
  <si>
    <r>
      <rPr>
        <rFont val="Verdana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Verdana"/>
        <b/>
        <color rgb="FF000000"/>
        <sz val="10.0"/>
      </rPr>
      <t>BOMBA ANAUGER 700. 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https://anauger.com.br/bombas-vibratorias/anauger-700-5g/</t>
    </r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</si>
  <si>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</si>
  <si>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</si>
  <si>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MESA, 1/2 OU 3/4, PARA LAVATÓRIO, PADRÃO MÉDIO - FORNECIMENTO E INSTALAÇÃO. AF_01/2020.</t>
  </si>
  <si>
    <t>ESPELHO CRISTAL E = 4 MM - FORNECIMENTO E INSTALAÇÃO.</t>
  </si>
  <si>
    <r>
      <rPr>
        <rFont val="Verdana"/>
        <color rgb="FF000000"/>
        <sz val="10.0"/>
      </rPr>
      <t>CAIXA DE INSPEÇÃO PARA ATERRAMENTO, CIRCULAR, EM POLIETILENO, DIÂMETRO INTERNO = 0,3 M. AF_12/2020.</t>
    </r>
    <r>
      <rPr>
        <rFont val="Verdana"/>
        <b/>
        <color rgb="FF000000"/>
        <sz val="10.0"/>
      </rPr>
      <t xml:space="preserve"> SUBSTITUIÇÃO DAS CAIXAS DE INSPEÇÃO DO ATERRAMENTO.</t>
    </r>
  </si>
  <si>
    <r>
      <rPr>
        <rFont val="Verdana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Verdana"/>
        <b/>
        <color rgb="FF000000"/>
        <sz val="10.0"/>
      </rPr>
      <t xml:space="preserve">FIXAÇÃO COM PARAFUSOS E BUCHAS.
REFERÊNCIA DE PRODUTO:
</t>
    </r>
    <r>
      <rPr>
        <rFont val="Verdana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</si>
  <si>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</si>
  <si>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PLACA DE SINALIZAÇÃO DE SEGURANCA CONTRA INCÊNDIO, FOTOLUMINESCENTE, RETANGULAR, *12 X 40* CM, EM PVC *2* MM ANTI-CHAMAS (SIMBOLOS, CORES E PICTOGRAMAS CONFORME NBR 16820).</t>
  </si>
  <si>
    <r>
      <rPr>
        <rFont val="Verdana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Verdana"/>
        <b/>
        <color rgb="FF000000"/>
        <sz val="10.0"/>
      </rPr>
      <t>COM DIZERES ADESIVADOS IDENTIFICANDO A SALA.</t>
    </r>
  </si>
  <si>
    <t>07721/ORSE</t>
  </si>
  <si>
    <r>
      <rPr>
        <rFont val="Verdana"/>
        <color rgb="FF000000"/>
        <sz val="10.0"/>
      </rPr>
      <t xml:space="preserve">EMASSAMENTO COM MASSA LÁTEX, APLICAÇÃO EM TETO, DUAS DEMÃOS, LIXAMENTO MANUAL. AF_04/2023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</si>
  <si>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EMASSAMENTO COM MASSA LÁTEX, APLICAÇÃO EM PAREDE, DUAS DEMÃOS, LIXAMENTO MANUAL.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</si>
  <si>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FUNDO SELADOR ACRÍLICO, APLICAÇÃO MANUAL EM PAREDE, UMA DEMÃO.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</si>
  <si>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PINTURA LÁTEX ACRÍLICA PREMIUM, APLICAÇÃO MANUAL EM TETO, DUAS DEMÃOS. AF_04/2023.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</si>
  <si>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APLICAÇÃO MANUAL DE PINTURA COM TINTA LÁTEX ACRÍLICA EM PAREDES, DUAS DEMÃOS. AF_06/2014.
</t>
    </r>
    <r>
      <rPr>
        <rFont val="Verdana"/>
        <b/>
        <color rgb="FF000000"/>
        <sz val="10.0"/>
      </rPr>
      <t>PINTURA DE TODAS AS PAREDES INTERNAS</t>
    </r>
  </si>
  <si>
    <r>
      <rPr>
        <rFont val="Verdana"/>
        <color rgb="FF000000"/>
        <sz val="10.0"/>
      </rPr>
      <t xml:space="preserve">APLICAÇÃO MANUAL DE PINTURA COM TINTA TEXTURIZADA ACRÍLICA EM PAREDES EXTERNAS DE CASAS, UMA COR. AF_06/2014.
</t>
    </r>
    <r>
      <rPr>
        <rFont val="Verdana"/>
        <b/>
        <color rgb="FF000000"/>
        <sz val="10.0"/>
      </rPr>
      <t>PINTURA DE TODAS AS PAREDES EXTERNAS.</t>
    </r>
  </si>
  <si>
    <r>
      <rPr>
        <rFont val="Verdana"/>
        <color rgb="FF000000"/>
        <sz val="10.0"/>
      </rPr>
      <t xml:space="preserve">LIXAMENTO DE MADEIRA PARA APLICAÇÃO DE FUNDO OU PINTURA.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</si>
  <si>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PINTURA VERNIZ (INCOLOR) POLIURETÂNICO (RESINA ALQUÍDICA MODIFICADA) EM MADEIRA, 1 DEMÃO.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</si>
  <si>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LIXAMENTO MANUAL EM SUPERFÍCIES METÁLICAS EM OBRA. AF_01/2020.
</t>
    </r>
    <r>
      <rPr>
        <rFont val="Verdana"/>
        <b/>
        <color rgb="FF000000"/>
        <sz val="10.0"/>
      </rPr>
      <t>GRADES DE JANELAS, GRADIS FRONTAIS, PORTAS METÁLICAS.</t>
    </r>
  </si>
  <si>
    <r>
      <rPr>
        <rFont val="Verdana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Verdana"/>
        <b/>
        <color rgb="FF000000"/>
        <sz val="10.0"/>
      </rPr>
      <t>GRADES DE JANELAS, GRADIS FRONTAIS, PORTAS METÁLICAS.</t>
    </r>
  </si>
  <si>
    <r>
      <rPr>
        <rFont val="Verdana"/>
        <color rgb="FF000000"/>
        <sz val="10.0"/>
      </rPr>
      <t xml:space="preserve">PINTURA COM TINTA ALQUÍDICA DE FUNDO E ACABAMENTO (ESMALTE SINTÉTICO PRETO BRILHANTE) APLICADA A ROLO OU PINCEL SOBRE SUPERFÍCIES METÁLICAS (EXCETO PERFIL) EXECUTADO EM OBRA (POR DEMÃO). AF_01/2020.
</t>
    </r>
    <r>
      <rPr>
        <rFont val="Verdana"/>
        <b/>
        <color rgb="FF000000"/>
        <sz val="10.0"/>
      </rPr>
      <t>GRADES DE JANELAS, GRADES FRONTAIS, PORTAS METÁLICAS, CORRIMÃO. DUAS DEMÃOS.</t>
    </r>
  </si>
  <si>
    <r>
      <rPr>
        <rFont val="Verdana"/>
        <color rgb="FF000000"/>
        <sz val="10.0"/>
      </rPr>
      <t xml:space="preserve">CAIAÇÃO EM TRÊS DEMÃOS EM PAREDES - M². </t>
    </r>
    <r>
      <rPr>
        <rFont val="Verdana"/>
        <b/>
        <color rgb="FF000000"/>
        <sz val="10.0"/>
      </rPr>
      <t>PINTURA DOS MUROS DE CONTORNO</t>
    </r>
  </si>
  <si>
    <t>C0589/SEINFRA-CE</t>
  </si>
  <si>
    <r>
      <rPr>
        <rFont val="Verdana"/>
        <color rgb="FF000000"/>
        <sz val="10.0"/>
      </rPr>
      <t xml:space="preserve">PINTURA DE PISO COM TINTA ACRÍLICA, APLICAÇÃO MANUAL, 2 DEMÃOS, INCLUSO FUNDO PREPARADOR. AF_05/2021.
</t>
    </r>
    <r>
      <rPr>
        <rFont val="Verdana"/>
        <b/>
        <color rgb="FF000000"/>
        <sz val="10.0"/>
      </rPr>
      <t>TODA A SUPERFÍCIE DO PISO DO ESTACIONAMENTO.</t>
    </r>
  </si>
  <si>
    <r>
      <rPr>
        <rFont val="Verdana"/>
        <color rgb="FF000000"/>
        <sz val="10.0"/>
      </rPr>
      <t xml:space="preserve">PINTURA DE DEMARCAÇÃO DE VAGA COM TINTA ACRÍLICA. E=10 CM, APLICAÇÃO MANUAL. AF_05/2021. </t>
    </r>
    <r>
      <rPr>
        <rFont val="Verdana"/>
        <b/>
        <color rgb="FF000000"/>
        <sz val="10.0"/>
      </rPr>
      <t>DEMARCAÇÕES DAS VAGAS DE ESTACIONAMENTO</t>
    </r>
  </si>
  <si>
    <r>
      <rPr>
        <rFont val="Verdana"/>
        <color rgb="FF000000"/>
        <sz val="10.0"/>
      </rPr>
      <t>PINTURA DE FAIXA DE PEDESTRE OU ZEBRADA COM TINTA ACRÍLICA. E=30 CM, APLICAÇÃO MANUAL. AF_05/2021.</t>
    </r>
    <r>
      <rPr>
        <rFont val="Verdana"/>
        <b/>
        <color rgb="FF000000"/>
        <sz val="10.0"/>
      </rPr>
      <t xml:space="preserve"> FAIXA ZEBRADA DE ACESSO AO ATENDIMENTO</t>
    </r>
  </si>
  <si>
    <r>
      <rPr>
        <rFont val="Verdana"/>
        <color rgb="FF000000"/>
        <sz val="10.0"/>
      </rPr>
      <t xml:space="preserve">PINTURA DE SÍMBOLOS E TEXTOS COM TINTA ACRÍLICA, DEMARCAÇÃO COM FITA ADESIVA E APLICAÇÃO COM ROLO. AF_05/2021.
</t>
    </r>
    <r>
      <rPr>
        <rFont val="Verdana"/>
        <b/>
        <color rgb="FF000000"/>
        <sz val="10.0"/>
      </rPr>
      <t>VAGA DE ESTACIONAMENTO PARA IDOSOS, CADEIRANTES E GRÁVIDAS.</t>
    </r>
  </si>
  <si>
    <r>
      <rPr>
        <rFont val="Verdana"/>
        <color rgb="FF000000"/>
        <sz val="10.0"/>
      </rPr>
      <t xml:space="preserve">LIMPEZA DE PISO CERÂMICO OU PORCELANATO COM PANO ÚMIDO. AF_04/2019.
</t>
    </r>
    <r>
      <rPr>
        <rFont val="Verdana"/>
        <b/>
        <color rgb="FF000000"/>
        <sz val="10.0"/>
      </rPr>
      <t>LIMPEZA INTERNA DO PISO APÓS OS SERVIÇOS DE PINTURA.</t>
    </r>
  </si>
  <si>
    <t>LIMPEZA DE CONTRAPISO COM VASSOURA A SECO. AF_04/2019.</t>
  </si>
  <si>
    <t>COTAÇÃO</t>
  </si>
  <si>
    <t>TOTAL</t>
  </si>
  <si>
    <t>(R$)</t>
  </si>
  <si>
    <t>IMPORTA O PRESENTE ORÇAMENTO EM R$</t>
  </si>
  <si>
    <t>(oitenta e nove mil e duzentos e sete reais e trinta e sete centavos)</t>
  </si>
  <si>
    <t>José Haroldo Machado Júnior</t>
  </si>
  <si>
    <t xml:space="preserve">Analista Judiciário - Engenheiro </t>
  </si>
  <si>
    <t>CREA 190.067.756-3</t>
  </si>
  <si>
    <t>SENGE/COADI/SAOF</t>
  </si>
  <si>
    <t>% ITENS</t>
  </si>
  <si>
    <t>% ORÇAMENTO</t>
  </si>
  <si>
    <t>% ACUMULADA</t>
  </si>
  <si>
    <t>QUADRO DE COMPOSIÇÃO DE CUSTOS UNITÁRIOS</t>
  </si>
  <si>
    <t>BASE CÓDIGO ORSE C12013, COM PREÇOS DE SINAPI 12/2022</t>
  </si>
  <si>
    <t>ESPECIFICAÇÃO:</t>
  </si>
  <si>
    <t>MANUTENÇÃO DAS GRADES FRONTAIS EM METALON, COM SUBSTITUIÇÃO DAS BARRAS DANIFICADAS/M²</t>
  </si>
  <si>
    <t xml:space="preserve"> CÓDIGO</t>
  </si>
  <si>
    <t>INSUMO/SERVIÇO</t>
  </si>
  <si>
    <t>COEFICIENTE</t>
  </si>
  <si>
    <t>R$ UNITÁRIO</t>
  </si>
  <si>
    <t>R$ TOTAL</t>
  </si>
  <si>
    <t>88315/SINAPI</t>
  </si>
  <si>
    <t>SERRALHEIRO COM ENCARGOS COMPLEMENTARES</t>
  </si>
  <si>
    <t>h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</si>
  <si>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</si>
  <si>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</si>
  <si>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</si>
  <si>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</si>
  <si>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</si>
  <si>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</si>
  <si>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SUB-TOTAL</t>
  </si>
  <si>
    <t>MANUTENÇÃO DAS PORTÕES DE CORRER, COM SUBSTITUIÇÃO DAS BARRAS DANIFICADAS/M²</t>
  </si>
  <si>
    <t>i07504/ORSE</t>
  </si>
  <si>
    <t>PERFIL AÇO, CANTONEIRA ABAS IGUAIS - 1" X 1/4" (2,22 KG/M)</t>
  </si>
  <si>
    <t>i08855/ORSE</t>
  </si>
  <si>
    <t>ROLDANA PARA PORTÃO DE FERRO DE CORRER (INFERIOR), D=3", COM CAIXA</t>
  </si>
  <si>
    <t>MANUTENÇÃO DAS PORTÕES DE ABRIR EM METALON FECHADO COM CHAPA, COM SUBSTITUIÇÃO DAS BARRAS DANIFICADAS, FERROLHOS E FECHADURA/M²</t>
  </si>
  <si>
    <t>i2433/SINAPI</t>
  </si>
  <si>
    <t>DOBRADIÇA DE AÇO/FERRO, 3"X 2 1/2", E= 1,2 A 1,8 MM, SEM ANEL, CROMADO OU ZINCADO, TAMPA CHATA, COM PARAFUSOS</t>
  </si>
  <si>
    <t>i3120/SINAPI</t>
  </si>
  <si>
    <t>FERROLHO DE SOBREPOR, 6", EM AÇO GALVANIZADO/ZINCADO</t>
  </si>
  <si>
    <t>90830/SINAPI</t>
  </si>
  <si>
    <t>CPU 14</t>
  </si>
  <si>
    <t>BASE CÓDIGO SINAPI 88485, COM PREÇOS DE SINAPI 12/2022</t>
  </si>
  <si>
    <t>PINTURA DE PISO CIMENTADO COM SOLUÇÃO DE CIMENTO E ÁGUA PARA REVITALIZAÇÃO DO PISO E AGREGAÇÃO DA BRITA SOLTA/M²</t>
  </si>
  <si>
    <t>i1379/SINAPI</t>
  </si>
  <si>
    <t>CIMENTO PORTLAND COMPOSTO CP II-32</t>
  </si>
  <si>
    <t>88310/SINAPI</t>
  </si>
  <si>
    <t>PINTOR COM ENCARGOS COMPLEMENTARES</t>
  </si>
  <si>
    <t>88316/SINAPI</t>
  </si>
  <si>
    <t>SERVENTE COM ENCARGOS COMPLEMENTARES</t>
  </si>
  <si>
    <t>CPU 15</t>
  </si>
  <si>
    <t>BASE CÓDIGO SINAPI 101654, COM PREÇOS DE SINAPI 07/2023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</si>
  <si>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</si>
  <si>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</si>
  <si>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</si>
  <si>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</si>
  <si>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t>REFLETOR HOLOFOTE MICROLED SLIM 50W BRANCO FRIO</t>
  </si>
  <si>
    <t>88247/SINAPI</t>
  </si>
  <si>
    <t>AUXILIAR DE ELETRICISTA COM ENCARGOS COMPLEMENTARES</t>
  </si>
  <si>
    <t>88264/SINAPI</t>
  </si>
  <si>
    <t>ELETRICISTA COM ENCARGOS COMPLEMENTARES</t>
  </si>
  <si>
    <t>BASE CÓDIGO SINAPI 102181, COM PREÇOS DE SINAPI 07/2023</t>
  </si>
  <si>
    <t>MANUTENÇÃO EM ESQUADRIAS DE VIDRO TEMPERADO/M²</t>
  </si>
  <si>
    <t>SILICONE ACETICO USO GERAL INCOLOR 280 G</t>
  </si>
  <si>
    <t>VIDRACEIRO COM ENCARGOS COMPLEMENTARES</t>
  </si>
  <si>
    <t xml:space="preserve">COTAÇÃO </t>
  </si>
  <si>
    <t>ROLDANA EXCÊNTRICA 1125 JANELA PORTA VIDRO 8 E 10MM</t>
  </si>
  <si>
    <t>BUCHA DE NYLON SEM ABA S6, COM PARAFUSO DE 4,20 X 40 MM EM ACO ZINCADO COM ROSCA SOBERBA, CABECA CHATA E FENDA PHILLIPS</t>
  </si>
  <si>
    <t>PERFIL DE ALUMINIO ANODIZADO</t>
  </si>
  <si>
    <t>BASE CÓDIGO SEINFRA-CE C0773, COM PREÇOS DE SINAPI 12/2022</t>
  </si>
  <si>
    <t>CHAPIM PRÉ-MOLDADO DE CONCRETO/M²</t>
  </si>
  <si>
    <t>i0682/SEINFRA</t>
  </si>
  <si>
    <t>BETONEIRA ELÉTRICA 580L (CHP)</t>
  </si>
  <si>
    <t>88245/SINAPI</t>
  </si>
  <si>
    <t>ARMADOR COM ENCARGOS COMPLEMENTARES</t>
  </si>
  <si>
    <t>i6117/SINAPI</t>
  </si>
  <si>
    <t>CARPINTEIRO AUXILIAR (HORISTA)</t>
  </si>
  <si>
    <t>88309/SINAPI</t>
  </si>
  <si>
    <t>PEDREIRO COM ENCARGOS COMPLEMENTARES</t>
  </si>
  <si>
    <t>i43132/SINAPI</t>
  </si>
  <si>
    <t>ARAME RECOZIDO 16 BWG, D = 1,65 MM (0,016 KG/M) OU 18 BWG, D = 1,25 MM (0,01 KG/M)</t>
  </si>
  <si>
    <t>i367/SINAPI</t>
  </si>
  <si>
    <t>AREIA GROSSA - POSTO JAZIDA/FORNECEDOR (RETIRADO NA JAZIDA, SEM TRANSPORTE)</t>
  </si>
  <si>
    <t>i34/SINAPI</t>
  </si>
  <si>
    <t>ACO CA-50, 10,0 MM, VERGALHAO</t>
  </si>
  <si>
    <t>i43681/SINAPI</t>
  </si>
  <si>
    <t>CHAPA/PAINEL DE MADEIRA COMPENSADA RESINADA (MADEIRITE RESINADO ROSA) PARA FORMA DE CONCRETO, DE 2200 x 1100 MM, E = 8 A 12 MM</t>
  </si>
  <si>
    <t>i4720/SINAPI</t>
  </si>
  <si>
    <t>PEDRA BRITADA N. 0, OU PEDRISCO (4,8 A 9,5 MM) POSTO PEDREIRA/FORNECEDOR, SEM FRETE</t>
  </si>
  <si>
    <t>i5069/SINAPI</t>
  </si>
  <si>
    <t>PREGO DE ACO POLIDO COM CABECA 17 X 27 (2 1/2 X 11)</t>
  </si>
  <si>
    <t>BASE CÓDIGO SEINFRA-CE C4125, COM PREÇOS DE SINAPI 12/2022</t>
  </si>
  <si>
    <t xml:space="preserve">LOCAÇÃO MENSAL DE ANDAIME METÁLICO/m³                       </t>
  </si>
  <si>
    <t>i7947/SEINFRA</t>
  </si>
  <si>
    <t>ANDAIME METÁLICO DE ENCAIXE - LOCAÇÃO</t>
  </si>
  <si>
    <t>m x mês</t>
  </si>
  <si>
    <t>88278/SINAPI</t>
  </si>
  <si>
    <t xml:space="preserve">MONTADOR DE ESTRUTURA METÁLICA COM ENCARGOS COMPLEMENTARES </t>
  </si>
  <si>
    <t>88240/SINAPI</t>
  </si>
  <si>
    <t>AJUDANTE DE ESTRUTURA METÁLICA COM ENCARGOS COMPLEMENTARES</t>
  </si>
  <si>
    <t>BASE CÓDIGO SEINFRA-CE C2479, COM PREÇOS DE SINAPI 12/2022</t>
  </si>
  <si>
    <t xml:space="preserve">TOLDO COM ESTRUTURA METÁLICA/M²                      </t>
  </si>
  <si>
    <t>88317/SINAPI</t>
  </si>
  <si>
    <t>SOLDADOR COM ENCARGOS COMPLEMENTARES</t>
  </si>
  <si>
    <t>i370/SINAPI</t>
  </si>
  <si>
    <t>AREIA MEDIA - POSTO JAZIDA/FORNECEDOR (RETIRADO NA JAZIDA, SEM TRANSPORTE)</t>
  </si>
  <si>
    <t>i13388/SINAPI</t>
  </si>
  <si>
    <t xml:space="preserve">SOLDA EM BARRA DE ESTANHO-CHUMBO 50/50 </t>
  </si>
  <si>
    <t>i2105/SEINFRA</t>
  </si>
  <si>
    <t>TOLDO PLÁSTICO</t>
  </si>
  <si>
    <t>i21009/SINAPI</t>
  </si>
  <si>
    <t>TUBO ACO GALVANIZADO COM COSTURA, CLASSE LEVE, DN 20 MM (3/4"), E = 2,25 MM, *1,3* KG/M (NBR 5580)</t>
  </si>
  <si>
    <t>CPU 23</t>
  </si>
  <si>
    <t>BASE CÓDIGO ORSE 00650, COM PREÇOS DE SINAPI 12/2022</t>
  </si>
  <si>
    <t xml:space="preserve">CAIXA DE PASSAGEM 20X20X12CM, EM CHAPA AÇO GALVANIZADO, EMBUTIDA/UNID        </t>
  </si>
  <si>
    <t>i11250/SINAPI</t>
  </si>
  <si>
    <t>CAIXA DE PASSAGEM/ LUZ / TELEFONIA, DE EMBUTIR, EM CHAPA DE ACO GALVANIZADO, DIMENSOES 20 X 20 X *12* CM (PADRAO CONCESSIONARIA LOCAL)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</si>
  <si>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</si>
  <si>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</si>
  <si>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</si>
  <si>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</si>
  <si>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</si>
  <si>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</si>
  <si>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</si>
  <si>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</si>
  <si>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</si>
  <si>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</si>
  <si>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</si>
  <si>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</si>
  <si>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</si>
  <si>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</si>
  <si>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</si>
  <si>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</si>
  <si>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</si>
  <si>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</si>
  <si>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</si>
  <si>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</si>
  <si>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</si>
  <si>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</si>
  <si>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</si>
  <si>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</si>
  <si>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</si>
  <si>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</si>
  <si>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</si>
  <si>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</si>
  <si>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</si>
  <si>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</si>
  <si>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</si>
  <si>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</si>
  <si>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</si>
  <si>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</si>
  <si>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</si>
  <si>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</si>
  <si>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</si>
  <si>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80% da nota</t>
  </si>
  <si>
    <t>PIS = 0,65%</t>
  </si>
  <si>
    <t xml:space="preserve">BDI = </t>
  </si>
  <si>
    <t>COFINS = 3%</t>
  </si>
  <si>
    <t>Notas:</t>
  </si>
  <si>
    <t>1) Premissas:</t>
  </si>
  <si>
    <r>
      <rPr>
        <rFont val="Verdana"/>
        <color theme="1"/>
        <sz val="10.0"/>
      </rPr>
      <t xml:space="preserve">a) A planilha de cálculo de BDI </t>
    </r>
    <r>
      <rPr>
        <rFont val="Verdana"/>
        <b/>
        <color theme="1"/>
        <sz val="10.0"/>
      </rPr>
      <t>não será desonerada</t>
    </r>
    <r>
      <rPr>
        <rFont val="Verdana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</si>
  <si>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Apodi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</si>
  <si>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revitalização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</si>
  <si>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</si>
  <si>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</si>
  <si>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</si>
  <si>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Verdana"/>
        <color theme="1"/>
        <sz val="10.0"/>
      </rPr>
      <t xml:space="preserve">g)Para o cômputo de tributos, foi considerado o ISSQN padrão de Apodi/RN, de 5% sobre 80% do valor dos serviços. Vide o inciso II, parágrafo 3° do Art. 102 e o Art. 133 da </t>
    </r>
    <r>
      <rPr>
        <rFont val="Verdana"/>
        <color rgb="FF1155CC"/>
        <sz val="10.0"/>
        <u/>
      </rPr>
      <t>Lei Complementar 0016 de 04 de abril de 2022</t>
    </r>
    <r>
      <rPr>
        <rFont val="Verdana"/>
        <color theme="1"/>
        <sz val="10.0"/>
      </rPr>
      <t xml:space="preserve">.                                                    </t>
    </r>
  </si>
  <si>
    <r>
      <rPr>
        <rFont val="Verdana"/>
        <color theme="1"/>
        <sz val="10.0"/>
      </rPr>
      <t xml:space="preserve">h) Quanto ao PIS e COFINS, as empresas sujeitas ao regime de tributação de incidência não cumulativa de PIS e COFINS </t>
    </r>
    <r>
      <rPr>
        <rFont val="Verdana"/>
        <b/>
        <color theme="1"/>
        <sz val="10.0"/>
      </rPr>
      <t>devem apresentar demonstrativo</t>
    </r>
    <r>
      <rPr>
        <rFont val="Verdana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</si>
</sst>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0.0000"/>
    <numFmt numFmtId="173" formatCode="&quot;R$ &quot;#,##0.00"/>
  </numFmts>
  <fonts count="23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Verdana"/>
    </font>
    <font>
      <b/>
      <color rgb="FF000000"/>
      <name val="Verdana"/>
    </font>
    <font>
      <sz val="9.0"/>
      <color rgb="FF000000"/>
      <name val="Verdana"/>
    </font>
    <font>
      <u/>
      <sz val="10.0"/>
      <color rgb="FF000000"/>
      <name val="Verdana"/>
    </font>
    <font>
      <color theme="1"/>
      <name val="Verdana"/>
    </font>
    <font>
      <b/>
      <color theme="1"/>
      <name val="Verdana"/>
    </font>
    <font>
      <color theme="1"/>
      <name val="Arial"/>
    </font>
    <font>
      <color theme="1"/>
      <name val="Arial"/>
      <scheme val="minor"/>
    </font>
    <font>
      <sz val="14.0"/>
      <color theme="1"/>
      <name val="Arial"/>
      <scheme val="minor"/>
    </font>
    <font>
      <b/>
      <sz val="12.0"/>
      <color rgb="FF000000"/>
      <name val="Verdana"/>
    </font>
    <font>
      <sz val="10.0"/>
      <color rgb="FF0000FF"/>
      <name val="Verdana"/>
    </font>
    <font>
      <b/>
      <i/>
      <sz val="10.0"/>
      <color rgb="FF000000"/>
      <name val="Verdana"/>
    </font>
    <font>
      <u/>
      <sz val="10.0"/>
      <color theme="1"/>
      <name val="Verdana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48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left style="thin">
        <color rgb="FF000000"/>
      </left>
      <right/>
      <top style="thin">
        <color rgb="FF000000"/>
      </top>
    </border>
    <border>
      <right/>
      <bottom style="thin">
        <color rgb="FF000000"/>
      </bottom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bottom style="thin">
        <color rgb="FF000000"/>
      </bottom>
    </border>
    <border>
      <left/>
      <right/>
      <top style="thin">
        <color rgb="FF000000"/>
      </top>
    </border>
    <border>
      <left/>
      <right/>
    </border>
    <border>
      <left/>
      <right/>
      <top/>
    </border>
    <border>
      <left/>
      <top/>
    </border>
    <border>
      <top/>
    </border>
    <border>
      <right style="thin">
        <color rgb="FF000000"/>
      </right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35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4" numFmtId="165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2" fontId="4" numFmtId="0" xfId="0" applyAlignment="1" applyFont="1">
      <alignment horizontal="center" shrinkToFit="0" vertical="center" wrapText="1"/>
    </xf>
    <xf borderId="0" fillId="0" fontId="11" numFmtId="166" xfId="0" applyAlignment="1" applyFont="1" applyNumberFormat="1">
      <alignment vertical="center"/>
    </xf>
    <xf borderId="24" fillId="0" fontId="4" numFmtId="0" xfId="0" applyAlignment="1" applyBorder="1" applyFont="1">
      <alignment horizontal="center" readingOrder="0" shrinkToFit="0" vertical="center" wrapText="1"/>
    </xf>
    <xf borderId="26" fillId="2" fontId="4" numFmtId="0" xfId="0" applyAlignment="1" applyBorder="1" applyFont="1">
      <alignment horizontal="center" shrinkToFit="0" vertical="center" wrapText="1"/>
    </xf>
    <xf borderId="24" fillId="2" fontId="4" numFmtId="0" xfId="0" applyAlignment="1" applyBorder="1" applyFont="1">
      <alignment horizontal="center" shrinkToFit="0" vertical="center" wrapText="1"/>
    </xf>
    <xf borderId="1" fillId="2" fontId="5" numFmtId="164" xfId="0" applyAlignment="1" applyBorder="1" applyFont="1" applyNumberFormat="1">
      <alignment horizontal="center" vertical="center"/>
    </xf>
    <xf borderId="1" fillId="2" fontId="4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16" fillId="3" fontId="4" numFmtId="164" xfId="0" applyAlignment="1" applyBorder="1" applyFont="1" applyNumberFormat="1">
      <alignment horizontal="center" vertical="center"/>
    </xf>
    <xf borderId="16" fillId="3" fontId="4" numFmtId="0" xfId="0" applyAlignment="1" applyBorder="1" applyFont="1">
      <alignment horizontal="left" shrinkToFit="0" vertical="center" wrapText="1"/>
    </xf>
    <xf borderId="16" fillId="3" fontId="4" numFmtId="0" xfId="0" applyAlignment="1" applyBorder="1" applyFont="1">
      <alignment horizontal="center" vertical="center"/>
    </xf>
    <xf borderId="16" fillId="3" fontId="4" numFmtId="0" xfId="0" applyAlignment="1" applyBorder="1" applyFont="1">
      <alignment horizontal="center" shrinkToFit="0" vertical="center" wrapText="1"/>
    </xf>
    <xf borderId="27" fillId="3" fontId="4" numFmtId="0" xfId="0" applyAlignment="1" applyBorder="1" applyFont="1">
      <alignment horizontal="center" shrinkToFit="0" vertical="center" wrapText="1"/>
    </xf>
    <xf borderId="19" fillId="2" fontId="4" numFmtId="164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left" shrinkToFit="0" vertical="center" wrapText="1"/>
    </xf>
    <xf borderId="19" fillId="2" fontId="4" numFmtId="4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center" vertical="center"/>
    </xf>
    <xf borderId="19" fillId="2" fontId="4" numFmtId="167" xfId="0" applyAlignment="1" applyBorder="1" applyFont="1" applyNumberFormat="1">
      <alignment horizontal="center" readingOrder="0" vertical="center"/>
    </xf>
    <xf borderId="19" fillId="2" fontId="4" numFmtId="168" xfId="0" applyAlignment="1" applyBorder="1" applyFont="1" applyNumberFormat="1">
      <alignment horizontal="center" vertical="center"/>
    </xf>
    <xf borderId="14" fillId="4" fontId="4" numFmtId="49" xfId="0" applyAlignment="1" applyBorder="1" applyFont="1" applyNumberFormat="1">
      <alignment horizontal="center" vertical="center"/>
    </xf>
    <xf borderId="28" fillId="4" fontId="4" numFmtId="0" xfId="0" applyAlignment="1" applyBorder="1" applyFont="1">
      <alignment horizontal="left" shrinkToFit="0" vertical="center" wrapText="1"/>
    </xf>
    <xf borderId="29" fillId="4" fontId="5" numFmtId="2" xfId="0" applyAlignment="1" applyBorder="1" applyFont="1" applyNumberFormat="1">
      <alignment horizontal="center" vertical="center"/>
    </xf>
    <xf borderId="29" fillId="4" fontId="5" numFmtId="0" xfId="0" applyAlignment="1" applyBorder="1" applyFont="1">
      <alignment horizontal="center" vertical="center"/>
    </xf>
    <xf borderId="29" fillId="4" fontId="4" numFmtId="4" xfId="0" applyAlignment="1" applyBorder="1" applyFont="1" applyNumberFormat="1">
      <alignment horizontal="center" vertical="center"/>
    </xf>
    <xf borderId="30" fillId="4" fontId="4" numFmtId="10" xfId="0" applyAlignment="1" applyBorder="1" applyFont="1" applyNumberFormat="1">
      <alignment horizontal="center" vertical="center"/>
    </xf>
    <xf borderId="10" fillId="0" fontId="5" numFmtId="49" xfId="0" applyAlignment="1" applyBorder="1" applyFont="1" applyNumberFormat="1">
      <alignment horizontal="center" vertical="center"/>
    </xf>
    <xf borderId="4" fillId="0" fontId="5" numFmtId="2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5" numFmtId="4" xfId="0" applyAlignment="1" applyBorder="1" applyFont="1" applyNumberFormat="1">
      <alignment horizontal="center" readingOrder="0" vertical="center"/>
    </xf>
    <xf borderId="31" fillId="0" fontId="5" numFmtId="4" xfId="0" applyAlignment="1" applyBorder="1" applyFont="1" applyNumberFormat="1">
      <alignment horizontal="center" vertical="center"/>
    </xf>
    <xf borderId="4" fillId="0" fontId="5" numFmtId="169" xfId="0" applyAlignment="1" applyBorder="1" applyFont="1" applyNumberFormat="1">
      <alignment horizontal="center" vertical="center"/>
    </xf>
    <xf borderId="15" fillId="0" fontId="5" numFmtId="10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readingOrder="0" shrinkToFit="0" vertical="center" wrapText="1"/>
    </xf>
    <xf borderId="15" fillId="0" fontId="6" numFmtId="2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4" xfId="0" applyAlignment="1" applyBorder="1" applyFont="1" applyNumberFormat="1">
      <alignment horizontal="center" vertical="center"/>
    </xf>
    <xf borderId="15" fillId="0" fontId="6" numFmtId="16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center" readingOrder="0" vertical="center"/>
    </xf>
    <xf borderId="32" fillId="0" fontId="5" numFmtId="49" xfId="0" applyAlignment="1" applyBorder="1" applyFont="1" applyNumberFormat="1">
      <alignment horizontal="center" vertical="center"/>
    </xf>
    <xf borderId="16" fillId="0" fontId="5" numFmtId="0" xfId="0" applyAlignment="1" applyBorder="1" applyFont="1">
      <alignment horizontal="left" readingOrder="0" shrinkToFit="0" vertical="center" wrapText="1"/>
    </xf>
    <xf borderId="16" fillId="0" fontId="5" numFmtId="2" xfId="0" applyAlignment="1" applyBorder="1" applyFont="1" applyNumberFormat="1">
      <alignment horizontal="center" readingOrder="0" vertical="center"/>
    </xf>
    <xf borderId="16" fillId="0" fontId="5" numFmtId="0" xfId="0" applyAlignment="1" applyBorder="1" applyFont="1">
      <alignment horizontal="center" readingOrder="0" vertical="center"/>
    </xf>
    <xf borderId="16" fillId="0" fontId="5" numFmtId="0" xfId="0" applyAlignment="1" applyBorder="1" applyFont="1">
      <alignment horizontal="center" vertical="center"/>
    </xf>
    <xf borderId="16" fillId="0" fontId="5" numFmtId="4" xfId="0" applyAlignment="1" applyBorder="1" applyFont="1" applyNumberFormat="1">
      <alignment horizontal="center" readingOrder="0" vertical="center"/>
    </xf>
    <xf borderId="33" fillId="0" fontId="5" numFmtId="4" xfId="0" applyAlignment="1" applyBorder="1" applyFont="1" applyNumberFormat="1">
      <alignment horizontal="center" vertical="center"/>
    </xf>
    <xf borderId="16" fillId="0" fontId="5" numFmtId="169" xfId="0" applyAlignment="1" applyBorder="1" applyFont="1" applyNumberFormat="1">
      <alignment horizontal="center" vertical="center"/>
    </xf>
    <xf borderId="34" fillId="0" fontId="5" numFmtId="10" xfId="0" applyAlignment="1" applyBorder="1" applyFont="1" applyNumberFormat="1">
      <alignment horizontal="center" vertical="center"/>
    </xf>
    <xf borderId="19" fillId="2" fontId="4" numFmtId="49" xfId="0" applyAlignment="1" applyBorder="1" applyFont="1" applyNumberFormat="1">
      <alignment horizontal="center" vertical="center"/>
    </xf>
    <xf borderId="19" fillId="0" fontId="4" numFmtId="4" xfId="0" applyAlignment="1" applyBorder="1" applyFont="1" applyNumberFormat="1">
      <alignment horizontal="center" vertical="center"/>
    </xf>
    <xf borderId="19" fillId="0" fontId="5" numFmtId="10" xfId="0" applyAlignment="1" applyBorder="1" applyFont="1" applyNumberFormat="1">
      <alignment horizontal="center" vertical="center"/>
    </xf>
    <xf borderId="35" fillId="4" fontId="4" numFmtId="49" xfId="0" applyAlignment="1" applyBorder="1" applyFont="1" applyNumberFormat="1">
      <alignment horizontal="center" vertical="center"/>
    </xf>
    <xf borderId="29" fillId="4" fontId="4" numFmtId="0" xfId="0" applyAlignment="1" applyBorder="1" applyFont="1">
      <alignment horizontal="left" readingOrder="0" shrinkToFit="0" vertical="center" wrapText="1"/>
    </xf>
    <xf borderId="15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readingOrder="0" shrinkToFit="0" vertical="center" wrapText="1"/>
    </xf>
    <xf borderId="8" fillId="4" fontId="5" numFmtId="2" xfId="0" applyAlignment="1" applyBorder="1" applyFont="1" applyNumberFormat="1">
      <alignment horizontal="center" vertical="center"/>
    </xf>
    <xf borderId="8" fillId="4" fontId="5" numFmtId="0" xfId="0" applyAlignment="1" applyBorder="1" applyFont="1">
      <alignment horizontal="center" vertical="center"/>
    </xf>
    <xf borderId="8" fillId="4" fontId="4" numFmtId="4" xfId="0" applyAlignment="1" applyBorder="1" applyFont="1" applyNumberFormat="1">
      <alignment horizontal="center" vertical="center"/>
    </xf>
    <xf borderId="9" fillId="4" fontId="4" numFmtId="10" xfId="0" applyAlignment="1" applyBorder="1" applyFont="1" applyNumberFormat="1">
      <alignment horizontal="center" vertical="center"/>
    </xf>
    <xf borderId="4" fillId="0" fontId="5" numFmtId="2" xfId="0" applyAlignment="1" applyBorder="1" applyFont="1" applyNumberFormat="1">
      <alignment horizontal="center" vertical="center"/>
    </xf>
    <xf borderId="4" fillId="0" fontId="12" numFmtId="0" xfId="0" applyAlignment="1" applyBorder="1" applyFont="1">
      <alignment horizontal="center" vertical="center"/>
    </xf>
    <xf borderId="4" fillId="0" fontId="5" numFmtId="4" xfId="0" applyAlignment="1" applyBorder="1" applyFont="1" applyNumberFormat="1">
      <alignment horizontal="center" vertical="center"/>
    </xf>
    <xf borderId="6" fillId="4" fontId="5" numFmtId="2" xfId="0" applyAlignment="1" applyBorder="1" applyFont="1" applyNumberFormat="1">
      <alignment horizontal="center" vertical="center"/>
    </xf>
    <xf borderId="6" fillId="4" fontId="5" numFmtId="0" xfId="0" applyAlignment="1" applyBorder="1" applyFont="1">
      <alignment horizontal="center" vertical="center"/>
    </xf>
    <xf borderId="36" fillId="4" fontId="5" numFmtId="0" xfId="0" applyAlignment="1" applyBorder="1" applyFont="1">
      <alignment horizontal="center" vertical="center"/>
    </xf>
    <xf borderId="36" fillId="4" fontId="4" numFmtId="4" xfId="0" applyAlignment="1" applyBorder="1" applyFont="1" applyNumberFormat="1">
      <alignment horizontal="center" vertical="center"/>
    </xf>
    <xf borderId="4" fillId="0" fontId="13" numFmtId="0" xfId="0" applyAlignment="1" applyBorder="1" applyFont="1">
      <alignment horizontal="left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10" fillId="0" fontId="5" numFmtId="2" xfId="0" applyAlignment="1" applyBorder="1" applyFont="1" applyNumberFormat="1">
      <alignment horizontal="center" vertical="center"/>
    </xf>
    <xf borderId="10" fillId="0" fontId="5" numFmtId="0" xfId="0" applyAlignment="1" applyBorder="1" applyFont="1">
      <alignment horizontal="center" vertical="center"/>
    </xf>
    <xf borderId="4" fillId="0" fontId="14" numFmtId="0" xfId="0" applyAlignment="1" applyBorder="1" applyFont="1">
      <alignment horizontal="center" vertical="center"/>
    </xf>
    <xf borderId="7" fillId="4" fontId="4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0" xfId="0" applyAlignment="1" applyFont="1">
      <alignment horizontal="left" readingOrder="0" vertical="center"/>
    </xf>
    <xf borderId="0" fillId="0" fontId="5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horizontal="center" vertical="center"/>
    </xf>
    <xf borderId="0" fillId="0" fontId="5" numFmtId="170" xfId="0" applyAlignment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4" fillId="3" fontId="15" numFmtId="164" xfId="0" applyAlignment="1" applyBorder="1" applyFont="1" applyNumberFormat="1">
      <alignment horizontal="center" shrinkToFit="0" vertical="center" wrapText="1"/>
    </xf>
    <xf borderId="4" fillId="3" fontId="15" numFmtId="10" xfId="0" applyAlignment="1" applyBorder="1" applyFont="1" applyNumberFormat="1">
      <alignment horizontal="center" shrinkToFit="0" vertical="center" wrapText="1"/>
    </xf>
    <xf borderId="4" fillId="3" fontId="15" numFmtId="0" xfId="0" applyAlignment="1" applyBorder="1" applyFont="1">
      <alignment horizontal="center" readingOrder="0" shrinkToFit="0" vertical="center" wrapText="1"/>
    </xf>
    <xf borderId="4" fillId="3" fontId="15" numFmtId="0" xfId="0" applyAlignment="1" applyBorder="1" applyFont="1">
      <alignment horizontal="center" shrinkToFit="0" vertical="center" wrapText="1"/>
    </xf>
    <xf borderId="0" fillId="0" fontId="16" numFmtId="0" xfId="0" applyFont="1"/>
    <xf borderId="4" fillId="0" fontId="17" numFmtId="0" xfId="0" applyAlignment="1" applyBorder="1" applyFont="1">
      <alignment horizontal="center" readingOrder="0" vertical="center"/>
    </xf>
    <xf borderId="4" fillId="0" fontId="17" numFmtId="10" xfId="0" applyAlignment="1" applyBorder="1" applyFont="1" applyNumberFormat="1">
      <alignment horizontal="center" vertical="center"/>
    </xf>
    <xf borderId="4" fillId="0" fontId="17" numFmtId="49" xfId="0" applyAlignment="1" applyBorder="1" applyFont="1" applyNumberFormat="1">
      <alignment horizontal="center" vertical="center"/>
    </xf>
    <xf borderId="4" fillId="0" fontId="17" numFmtId="0" xfId="0" applyAlignment="1" applyBorder="1" applyFont="1">
      <alignment horizontal="left" shrinkToFit="0" vertical="center" wrapText="1"/>
    </xf>
    <xf borderId="4" fillId="0" fontId="17" numFmtId="169" xfId="0" applyAlignment="1" applyBorder="1" applyFont="1" applyNumberFormat="1">
      <alignment horizontal="center" vertical="center"/>
    </xf>
    <xf borderId="0" fillId="0" fontId="17" numFmtId="49" xfId="0" applyFont="1" applyNumberFormat="1"/>
    <xf borderId="0" fillId="0" fontId="17" numFmtId="0" xfId="0" applyAlignment="1" applyFont="1">
      <alignment horizontal="left" shrinkToFit="0" wrapText="1"/>
    </xf>
    <xf borderId="0" fillId="0" fontId="17" numFmtId="168" xfId="0" applyFont="1" applyNumberFormat="1"/>
    <xf borderId="0" fillId="0" fontId="17" numFmtId="10" xfId="0" applyFont="1" applyNumberFormat="1"/>
    <xf borderId="22" fillId="3" fontId="17" numFmtId="0" xfId="0" applyAlignment="1" applyBorder="1" applyFont="1">
      <alignment horizontal="center" readingOrder="0"/>
    </xf>
    <xf borderId="19" fillId="0" fontId="3" numFmtId="0" xfId="0" applyBorder="1" applyFont="1"/>
    <xf borderId="15" fillId="0" fontId="3" numFmtId="0" xfId="0" applyBorder="1" applyFont="1"/>
    <xf borderId="4" fillId="0" fontId="17" numFmtId="169" xfId="0" applyBorder="1" applyFont="1" applyNumberFormat="1"/>
    <xf borderId="4" fillId="0" fontId="17" numFmtId="10" xfId="0" applyBorder="1" applyFont="1" applyNumberFormat="1"/>
    <xf borderId="0" fillId="0" fontId="17" numFmtId="4" xfId="0" applyAlignment="1" applyFont="1" applyNumberFormat="1">
      <alignment horizontal="left" shrinkToFit="0" wrapText="1"/>
    </xf>
    <xf borderId="0" fillId="0" fontId="4" numFmtId="0" xfId="0" applyAlignment="1" applyFont="1">
      <alignment horizontal="left" readingOrder="0" shrinkToFit="0" vertical="center" wrapText="1"/>
    </xf>
    <xf borderId="0" fillId="0" fontId="11" numFmtId="166" xfId="0" applyAlignment="1" applyFont="1" applyNumberFormat="1">
      <alignment horizontal="left" vertical="center"/>
    </xf>
    <xf borderId="0" fillId="0" fontId="2" numFmtId="164" xfId="0" applyAlignment="1" applyFont="1" applyNumberFormat="1">
      <alignment horizontal="center" readingOrder="0" shrinkToFit="0" vertical="center" wrapText="1"/>
    </xf>
    <xf borderId="22" fillId="7" fontId="2" numFmtId="164" xfId="0" applyAlignment="1" applyBorder="1" applyFill="1" applyFont="1" applyNumberFormat="1">
      <alignment horizontal="center" readingOrder="0" shrinkToFit="0" vertical="center" wrapText="1"/>
    </xf>
    <xf borderId="22" fillId="7" fontId="11" numFmtId="164" xfId="0" applyAlignment="1" applyBorder="1" applyFont="1" applyNumberFormat="1">
      <alignment horizontal="left" readingOrder="0" vertical="center"/>
    </xf>
    <xf borderId="22" fillId="2" fontId="1" numFmtId="0" xfId="0" applyAlignment="1" applyBorder="1" applyFont="1">
      <alignment horizontal="center" readingOrder="0" shrinkToFit="0" vertical="center" wrapText="1"/>
    </xf>
    <xf borderId="22" fillId="2" fontId="1" numFmtId="0" xfId="0" applyAlignment="1" applyBorder="1" applyFont="1">
      <alignment horizontal="left" readingOrder="0" shrinkToFit="0" vertical="center" wrapText="1"/>
    </xf>
    <xf borderId="4" fillId="3" fontId="2" numFmtId="0" xfId="0" applyAlignment="1" applyBorder="1" applyFont="1">
      <alignment horizontal="center" readingOrder="0" vertical="center"/>
    </xf>
    <xf borderId="4" fillId="3" fontId="2" numFmtId="0" xfId="0" applyAlignment="1" applyBorder="1" applyFont="1">
      <alignment horizontal="center" readingOrder="0" shrinkToFit="0" vertical="center" wrapText="1"/>
    </xf>
    <xf borderId="4" fillId="3" fontId="2" numFmtId="171" xfId="0" applyAlignment="1" applyBorder="1" applyFont="1" applyNumberFormat="1">
      <alignment horizontal="center" readingOrder="0" vertical="center"/>
    </xf>
    <xf borderId="4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0" fontId="14" numFmtId="171" xfId="0" applyAlignment="1" applyBorder="1" applyFont="1" applyNumberFormat="1">
      <alignment horizontal="right"/>
    </xf>
    <xf borderId="4" fillId="0" fontId="1" numFmtId="171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readingOrder="0" shrinkToFit="0" vertical="center" wrapText="1"/>
    </xf>
    <xf borderId="10" fillId="0" fontId="14" numFmtId="171" xfId="0" applyAlignment="1" applyBorder="1" applyFont="1" applyNumberFormat="1">
      <alignment horizontal="right"/>
    </xf>
    <xf borderId="4" fillId="0" fontId="1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37" fillId="2" fontId="2" numFmtId="164" xfId="0" applyAlignment="1" applyBorder="1" applyFont="1" applyNumberFormat="1">
      <alignment horizontal="center" shrinkToFit="0" vertical="center" wrapText="1"/>
    </xf>
    <xf borderId="37" fillId="2" fontId="2" numFmtId="0" xfId="0" applyAlignment="1" applyBorder="1" applyFont="1">
      <alignment shrinkToFit="0" vertical="center" wrapText="1"/>
    </xf>
    <xf borderId="37" fillId="2" fontId="2" numFmtId="0" xfId="0" applyAlignment="1" applyBorder="1" applyFont="1">
      <alignment horizontal="center" shrinkToFit="0" vertical="center" wrapText="1"/>
    </xf>
    <xf borderId="37" fillId="0" fontId="2" numFmtId="0" xfId="0" applyAlignment="1" applyBorder="1" applyFont="1">
      <alignment shrinkToFit="0" vertical="center" wrapText="1"/>
    </xf>
    <xf borderId="38" fillId="2" fontId="2" numFmtId="0" xfId="0" applyAlignment="1" applyBorder="1" applyFont="1">
      <alignment shrinkToFit="0" vertical="center" wrapText="1"/>
    </xf>
    <xf borderId="14" fillId="0" fontId="6" numFmtId="0" xfId="0" applyAlignment="1" applyBorder="1" applyFont="1">
      <alignment readingOrder="0" shrinkToFit="0" vertical="center" wrapText="1"/>
    </xf>
    <xf borderId="14" fillId="0" fontId="3" numFmtId="0" xfId="0" applyBorder="1" applyFont="1"/>
    <xf borderId="21" fillId="0" fontId="3" numFmtId="0" xfId="0" applyBorder="1" applyFont="1"/>
    <xf borderId="0" fillId="0" fontId="1" numFmtId="0" xfId="0" applyAlignment="1" applyFont="1">
      <alignment vertical="center"/>
    </xf>
    <xf borderId="4" fillId="2" fontId="1" numFmtId="172" xfId="0" applyAlignment="1" applyBorder="1" applyFont="1" applyNumberFormat="1">
      <alignment horizontal="center" vertical="center"/>
    </xf>
    <xf borderId="4" fillId="0" fontId="1" numFmtId="171" xfId="0" applyAlignment="1" applyBorder="1" applyFont="1" applyNumberFormat="1">
      <alignment horizontal="right" readingOrder="0" vertical="center"/>
    </xf>
    <xf borderId="4" fillId="2" fontId="1" numFmtId="172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readingOrder="0" vertical="center"/>
    </xf>
    <xf borderId="4" fillId="0" fontId="1" numFmtId="170" xfId="0" applyAlignment="1" applyBorder="1" applyFont="1" applyNumberFormat="1">
      <alignment horizontal="center" readingOrder="0" vertical="center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2" fillId="2" fontId="10" numFmtId="0" xfId="0" applyAlignment="1" applyBorder="1" applyFont="1">
      <alignment horizontal="left" vertical="center"/>
    </xf>
    <xf borderId="0" fillId="0" fontId="18" numFmtId="0" xfId="0" applyFont="1"/>
    <xf borderId="0" fillId="0" fontId="4" numFmtId="166" xfId="0" applyAlignment="1" applyFont="1" applyNumberFormat="1">
      <alignment vertical="center"/>
    </xf>
    <xf borderId="0" fillId="0" fontId="2" numFmtId="0" xfId="0" applyAlignment="1" applyFont="1">
      <alignment horizontal="left" shrinkToFit="0" vertical="center" wrapText="1"/>
    </xf>
    <xf borderId="2" fillId="2" fontId="4" numFmtId="0" xfId="0" applyAlignment="1" applyBorder="1" applyFont="1">
      <alignment horizontal="left" shrinkToFit="0" vertical="center" wrapText="1"/>
    </xf>
    <xf borderId="2" fillId="2" fontId="19" numFmtId="0" xfId="0" applyAlignment="1" applyBorder="1" applyFont="1">
      <alignment horizontal="center" vertical="center"/>
    </xf>
    <xf borderId="0" fillId="2" fontId="19" numFmtId="0" xfId="0" applyAlignment="1" applyFont="1">
      <alignment horizontal="center" vertical="center"/>
    </xf>
    <xf borderId="16" fillId="3" fontId="4" numFmtId="0" xfId="0" applyAlignment="1" applyBorder="1" applyFont="1">
      <alignment horizontal="center" readingOrder="0" vertical="center"/>
    </xf>
    <xf borderId="10" fillId="0" fontId="3" numFmtId="0" xfId="0" applyBorder="1" applyFont="1"/>
    <xf borderId="16" fillId="0" fontId="5" numFmtId="0" xfId="0" applyAlignment="1" applyBorder="1" applyFont="1">
      <alignment horizontal="center" shrinkToFit="0" vertical="center" wrapText="1"/>
    </xf>
    <xf borderId="16" fillId="2" fontId="5" numFmtId="0" xfId="0" applyAlignment="1" applyBorder="1" applyFont="1">
      <alignment horizontal="left" shrinkToFit="0" vertical="center" wrapText="1"/>
    </xf>
    <xf borderId="16" fillId="2" fontId="5" numFmtId="171" xfId="0" applyAlignment="1" applyBorder="1" applyFont="1" applyNumberFormat="1">
      <alignment horizontal="center" shrinkToFit="0" vertical="center" wrapText="1"/>
    </xf>
    <xf borderId="16" fillId="2" fontId="5" numFmtId="10" xfId="0" applyAlignment="1" applyBorder="1" applyFont="1" applyNumberFormat="1">
      <alignment horizontal="center" vertical="center"/>
    </xf>
    <xf borderId="4" fillId="2" fontId="5" numFmtId="169" xfId="0" applyAlignment="1" applyBorder="1" applyFont="1" applyNumberFormat="1">
      <alignment vertical="center"/>
    </xf>
    <xf borderId="4" fillId="4" fontId="5" numFmtId="10" xfId="0" applyAlignment="1" applyBorder="1" applyFont="1" applyNumberFormat="1">
      <alignment vertical="center"/>
    </xf>
    <xf borderId="16" fillId="0" fontId="5" numFmtId="0" xfId="0" applyAlignment="1" applyBorder="1" applyFont="1">
      <alignment horizontal="left" shrinkToFit="0" vertical="center" wrapText="1"/>
    </xf>
    <xf borderId="4" fillId="0" fontId="5" numFmtId="10" xfId="0" applyAlignment="1" applyBorder="1" applyFont="1" applyNumberFormat="1">
      <alignment vertical="center"/>
    </xf>
    <xf borderId="4" fillId="0" fontId="5" numFmtId="0" xfId="0" applyAlignment="1" applyBorder="1" applyFont="1">
      <alignment vertical="center"/>
    </xf>
    <xf borderId="4" fillId="0" fontId="4" numFmtId="0" xfId="0" applyAlignment="1" applyBorder="1" applyFont="1">
      <alignment horizontal="center" vertical="center"/>
    </xf>
    <xf borderId="4" fillId="0" fontId="4" numFmtId="171" xfId="0" applyAlignment="1" applyBorder="1" applyFont="1" applyNumberFormat="1">
      <alignment vertical="center"/>
    </xf>
    <xf borderId="4" fillId="0" fontId="4" numFmtId="10" xfId="0" applyAlignment="1" applyBorder="1" applyFont="1" applyNumberFormat="1">
      <alignment horizontal="center" vertical="center"/>
    </xf>
    <xf borderId="4" fillId="0" fontId="4" numFmtId="173" xfId="0" applyAlignment="1" applyBorder="1" applyFont="1" applyNumberFormat="1">
      <alignment horizontal="right" vertical="center"/>
    </xf>
    <xf borderId="4" fillId="0" fontId="4" numFmtId="173" xfId="0" applyAlignment="1" applyBorder="1" applyFont="1" applyNumberFormat="1">
      <alignment vertical="center"/>
    </xf>
    <xf borderId="4" fillId="0" fontId="5" numFmtId="171" xfId="0" applyAlignment="1" applyBorder="1" applyFont="1" applyNumberFormat="1">
      <alignment horizontal="right" readingOrder="0" vertical="center"/>
    </xf>
    <xf borderId="0" fillId="0" fontId="5" numFmtId="0" xfId="0" applyAlignment="1" applyFont="1">
      <alignment vertical="center"/>
    </xf>
    <xf borderId="0" fillId="0" fontId="5" numFmtId="171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39" fillId="2" fontId="19" numFmtId="0" xfId="0" applyAlignment="1" applyBorder="1" applyFont="1">
      <alignment horizontal="center" vertical="center"/>
    </xf>
    <xf borderId="40" fillId="0" fontId="3" numFmtId="0" xfId="0" applyBorder="1" applyFont="1"/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34" fillId="0" fontId="3" numFmtId="0" xfId="0" applyBorder="1" applyFont="1"/>
    <xf borderId="33" fillId="2" fontId="1" numFmtId="0" xfId="0" applyAlignment="1" applyBorder="1" applyFont="1">
      <alignment horizontal="left" readingOrder="0" shrinkToFit="0" vertical="center" wrapText="1"/>
    </xf>
    <xf borderId="41" fillId="0" fontId="3" numFmtId="0" xfId="0" applyBorder="1" applyFont="1"/>
    <xf borderId="31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25" fillId="2" fontId="4" numFmtId="0" xfId="0" applyAlignment="1" applyBorder="1" applyFont="1">
      <alignment horizontal="left" shrinkToFit="0" vertical="center" wrapText="1"/>
    </xf>
    <xf borderId="25" fillId="0" fontId="4" numFmtId="0" xfId="0" applyAlignment="1" applyBorder="1" applyFont="1">
      <alignment horizontal="left" readingOrder="0" shrinkToFit="0" vertical="center" wrapText="1"/>
    </xf>
    <xf borderId="25" fillId="2" fontId="4" numFmtId="0" xfId="0" applyAlignment="1" applyBorder="1" applyFont="1">
      <alignment horizontal="left" readingOrder="0" shrinkToFit="0" vertical="center" wrapText="1"/>
    </xf>
    <xf borderId="42" fillId="0" fontId="3" numFmtId="0" xfId="0" applyBorder="1" applyFont="1"/>
    <xf borderId="25" fillId="0" fontId="4" numFmtId="166" xfId="0" applyAlignment="1" applyBorder="1" applyFont="1" applyNumberFormat="1">
      <alignment vertical="center"/>
    </xf>
    <xf borderId="1" fillId="2" fontId="1" numFmtId="0" xfId="0" applyAlignment="1" applyBorder="1" applyFont="1">
      <alignment vertical="center"/>
    </xf>
    <xf borderId="1" fillId="7" fontId="1" numFmtId="0" xfId="0" applyAlignment="1" applyBorder="1" applyFont="1">
      <alignment vertical="center"/>
    </xf>
    <xf borderId="1" fillId="7" fontId="2" numFmtId="0" xfId="0" applyAlignment="1" applyBorder="1" applyFont="1">
      <alignment vertical="center"/>
    </xf>
    <xf borderId="1" fillId="7" fontId="20" numFmtId="0" xfId="0" applyAlignment="1" applyBorder="1" applyFont="1">
      <alignment vertical="center"/>
    </xf>
    <xf borderId="38" fillId="7" fontId="20" numFmtId="0" xfId="0" applyAlignment="1" applyBorder="1" applyFont="1">
      <alignment vertical="center"/>
    </xf>
    <xf borderId="0" fillId="7" fontId="17" numFmtId="0" xfId="0" applyAlignment="1" applyFont="1">
      <alignment vertical="center"/>
    </xf>
    <xf borderId="2" fillId="7" fontId="5" numFmtId="0" xfId="0" applyAlignment="1" applyBorder="1" applyFont="1">
      <alignment horizontal="right" vertical="center"/>
    </xf>
    <xf borderId="4" fillId="2" fontId="21" numFmtId="0" xfId="0" applyAlignment="1" applyBorder="1" applyFont="1">
      <alignment horizontal="center" shrinkToFit="0" vertical="center" wrapText="1"/>
    </xf>
    <xf borderId="4" fillId="2" fontId="21" numFmtId="10" xfId="0" applyAlignment="1" applyBorder="1" applyFont="1" applyNumberFormat="1">
      <alignment horizontal="center" shrinkToFit="0" vertical="center" wrapText="1"/>
    </xf>
    <xf borderId="43" fillId="7" fontId="1" numFmtId="0" xfId="0" applyAlignment="1" applyBorder="1" applyFont="1">
      <alignment vertical="center"/>
    </xf>
    <xf borderId="38" fillId="7" fontId="1" numFmtId="0" xfId="0" applyAlignment="1" applyBorder="1" applyFont="1">
      <alignment vertical="center"/>
    </xf>
    <xf borderId="1" fillId="7" fontId="1" numFmtId="0" xfId="0" applyAlignment="1" applyBorder="1" applyFont="1">
      <alignment readingOrder="0" vertical="center"/>
    </xf>
    <xf borderId="44" fillId="7" fontId="1" numFmtId="0" xfId="0" applyAlignment="1" applyBorder="1" applyFont="1">
      <alignment horizontal="center" readingOrder="0" vertical="center"/>
    </xf>
    <xf borderId="45" fillId="3" fontId="1" numFmtId="0" xfId="0" applyAlignment="1" applyBorder="1" applyFont="1">
      <alignment readingOrder="0" vertical="center"/>
    </xf>
    <xf borderId="37" fillId="7" fontId="20" numFmtId="0" xfId="0" applyAlignment="1" applyBorder="1" applyFont="1">
      <alignment vertical="center"/>
    </xf>
    <xf borderId="2" fillId="7" fontId="20" numFmtId="0" xfId="0" applyAlignment="1" applyBorder="1" applyFont="1">
      <alignment vertical="center"/>
    </xf>
    <xf borderId="46" fillId="3" fontId="1" numFmtId="0" xfId="0" applyAlignment="1" applyBorder="1" applyFont="1">
      <alignment vertical="center"/>
    </xf>
    <xf borderId="2" fillId="7" fontId="1" numFmtId="0" xfId="0" applyAlignment="1" applyBorder="1" applyFont="1">
      <alignment vertical="center"/>
    </xf>
    <xf borderId="4" fillId="2" fontId="4" numFmtId="0" xfId="0" applyAlignment="1" applyBorder="1" applyFont="1">
      <alignment horizontal="center" shrinkToFit="0" vertical="center" wrapText="1"/>
    </xf>
    <xf borderId="4" fillId="2" fontId="4" numFmtId="167" xfId="0" applyAlignment="1" applyBorder="1" applyFont="1" applyNumberFormat="1">
      <alignment horizontal="center" vertical="center"/>
    </xf>
    <xf borderId="3" fillId="7" fontId="20" numFmtId="0" xfId="0" applyAlignment="1" applyBorder="1" applyFont="1">
      <alignment vertical="center"/>
    </xf>
    <xf borderId="47" fillId="3" fontId="1" numFmtId="0" xfId="0" applyAlignment="1" applyBorder="1" applyFont="1">
      <alignment vertical="center"/>
    </xf>
    <xf borderId="26" fillId="7" fontId="1" numFmtId="0" xfId="0" applyAlignment="1" applyBorder="1" applyFont="1">
      <alignment vertical="center"/>
    </xf>
    <xf borderId="38" fillId="2" fontId="1" numFmtId="0" xfId="0" applyAlignment="1" applyBorder="1" applyFont="1">
      <alignment vertical="center"/>
    </xf>
    <xf borderId="0" fillId="2" fontId="1" numFmtId="0" xfId="0" applyAlignment="1" applyFont="1">
      <alignment horizontal="left" readingOrder="0" shrinkToFit="0" vertical="center" wrapText="1"/>
    </xf>
    <xf borderId="22" fillId="0" fontId="1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left" readingOrder="0" shrinkToFit="0" vertical="center" wrapText="1"/>
    </xf>
    <xf borderId="22" fillId="0" fontId="22" numFmtId="0" xfId="0" applyAlignment="1" applyBorder="1" applyFont="1">
      <alignment horizontal="left" readingOrder="0" shrinkToFit="0" vertical="center" wrapText="1"/>
    </xf>
    <xf borderId="0" fillId="2" fontId="1" numFmtId="0" xfId="0" applyAlignment="1" applyFont="1">
      <alignment horizontal="left" shrinkToFit="0" vertical="center" wrapText="1"/>
    </xf>
    <xf borderId="26" fillId="2" fontId="1" numFmtId="0" xfId="0" applyAlignment="1" applyBorder="1" applyFont="1">
      <alignment vertical="center"/>
    </xf>
    <xf borderId="1" fillId="2" fontId="1" numFmtId="0" xfId="0" applyAlignment="1" applyBorder="1" applyFont="1">
      <alignment horizontal="right" readingOrder="0" vertical="center"/>
    </xf>
    <xf borderId="2" fillId="2" fontId="1" numFmtId="166" xfId="0" applyAlignment="1" applyBorder="1" applyFont="1" applyNumberFormat="1">
      <alignment horizontal="left" shrinkToFit="0" vertical="center" wrapText="0"/>
    </xf>
    <xf borderId="43" fillId="0" fontId="3" numFmtId="0" xfId="0" applyBorder="1" applyFont="1"/>
    <xf borderId="42" fillId="0" fontId="2" numFmtId="0" xfId="0" applyAlignment="1" applyBorder="1" applyFont="1">
      <alignment horizontal="center" vertical="center"/>
    </xf>
    <xf borderId="25" fillId="0" fontId="2" numFmtId="0" xfId="0" applyAlignment="1" applyBorder="1" applyFont="1">
      <alignment horizontal="center" vertical="center"/>
    </xf>
    <xf borderId="25" fillId="0" fontId="1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tx>
            <c:strRef>
              <c:f>'CURVA ABC'!$G$1</c:f>
            </c:strRef>
          </c:tx>
          <c:spPr>
            <a:ln cmpd="sng">
              <a:solidFill>
                <a:srgbClr val="4F81BD"/>
              </a:solidFill>
            </a:ln>
          </c:spPr>
          <c:marker>
            <c:symbol val="none"/>
          </c:marker>
          <c:dPt>
            <c:idx val="17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dPt>
            <c:idx val="44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cat>
            <c:strRef>
              <c:f>'CURVA ABC'!$B$2:$B$91</c:f>
            </c:strRef>
          </c:cat>
          <c:val>
            <c:numRef>
              <c:f>'CURVA ABC'!$G$2:$G$91</c:f>
              <c:numCache/>
            </c:numRef>
          </c:val>
          <c:smooth val="1"/>
        </c:ser>
        <c:axId val="1342542555"/>
        <c:axId val="1880666360"/>
      </c:lineChart>
      <c:catAx>
        <c:axId val="13425425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80666360"/>
      </c:catAx>
      <c:valAx>
        <c:axId val="18806663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RECEITA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4254255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676275</xdr:colOff>
      <xdr:row>0</xdr:row>
      <xdr:rowOff>123825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93</xdr:row>
      <xdr:rowOff>190500</xdr:rowOff>
    </xdr:from>
    <xdr:ext cx="9077325" cy="561022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228600</xdr:colOff>
      <xdr:row>0</xdr:row>
      <xdr:rowOff>152400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171450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tartaruga/luminaria-tartaruga-led-8w-biv-6500k.html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www.santil.com.br/produto/luminaria-de-emergencia-led-2w-ourolux-com-30-leds--santil/470118" TargetMode="External"/><Relationship Id="rId7" Type="http://schemas.openxmlformats.org/officeDocument/2006/relationships/hyperlink" Target="https://ourolux.com.br/produtos/luminarias/superled-projetor-slim-50w-biv-branco-6500k.html" TargetMode="External"/><Relationship Id="rId8" Type="http://schemas.openxmlformats.org/officeDocument/2006/relationships/hyperlink" Target="https://ourolux.com.br/produtos/luminarias/luminaria-slim/luminaria-superled-slim-120cm-36w-biv-6500k.html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apodi.rn.gov.br/arquivos/2267/LEI%20COMPLEMENTAR_0016_2022_0000001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104" t="s">
        <v>275</v>
      </c>
      <c r="C3" s="103"/>
      <c r="D3" s="103"/>
      <c r="E3" s="103"/>
      <c r="F3" s="103"/>
      <c r="G3" s="103"/>
      <c r="H3" s="103"/>
      <c r="I3" s="103"/>
      <c r="J3" s="103"/>
    </row>
    <row r="4" ht="17.25" customHeight="1">
      <c r="A4" s="105" t="s">
        <v>276</v>
      </c>
    </row>
    <row r="5" ht="17.25" customHeight="1">
      <c r="A5" s="106" t="s">
        <v>277</v>
      </c>
      <c r="B5" s="107"/>
      <c r="C5" s="107"/>
      <c r="D5" s="107"/>
      <c r="E5" s="107"/>
      <c r="F5" s="107"/>
      <c r="G5" s="108"/>
      <c r="H5" s="109"/>
      <c r="I5" s="110"/>
      <c r="J5" s="110"/>
    </row>
    <row r="6" ht="17.25" customHeight="1">
      <c r="A6" s="111" t="str">
        <f>UPPER("Data: " &amp; TEXT(TODAY(), "dd") &amp; " de " &amp; TEXT(TODAY(), "MMMM") &amp; " de " &amp; TEXT(TODAY(), "YYYY"))</f>
        <v>DATA: 01 DE SETEMBRO DE 2023</v>
      </c>
      <c r="C6" s="112"/>
      <c r="D6" s="107"/>
      <c r="E6" s="107"/>
      <c r="F6" s="107"/>
      <c r="G6" s="107"/>
      <c r="H6" s="107"/>
      <c r="I6" s="113"/>
      <c r="J6" s="114"/>
    </row>
    <row r="7" ht="15.0" customHeight="1">
      <c r="A7" s="115"/>
      <c r="B7" s="116"/>
      <c r="C7" s="117"/>
      <c r="D7" s="117"/>
      <c r="E7" s="117"/>
      <c r="F7" s="117"/>
      <c r="G7" s="117"/>
      <c r="H7" s="117"/>
      <c r="I7" s="117"/>
      <c r="J7" s="118"/>
    </row>
    <row r="8">
      <c r="A8" s="119" t="s">
        <v>2</v>
      </c>
      <c r="B8" s="120" t="s">
        <v>3</v>
      </c>
      <c r="C8" s="121" t="s">
        <v>4</v>
      </c>
      <c r="D8" s="121" t="s">
        <v>5</v>
      </c>
      <c r="E8" s="122" t="s">
        <v>278</v>
      </c>
      <c r="F8" s="122" t="s">
        <v>279</v>
      </c>
      <c r="G8" s="123" t="s">
        <v>280</v>
      </c>
      <c r="H8" s="123" t="s">
        <v>281</v>
      </c>
      <c r="I8" s="122" t="s">
        <v>282</v>
      </c>
      <c r="J8" s="122" t="s">
        <v>283</v>
      </c>
    </row>
    <row r="9">
      <c r="A9" s="124"/>
      <c r="B9" s="125"/>
      <c r="C9" s="126"/>
      <c r="D9" s="127"/>
      <c r="E9" s="127"/>
      <c r="F9" s="126"/>
      <c r="G9" s="128">
        <f>'BDI (APODI)'!D20</f>
        <v>0.2847854223</v>
      </c>
      <c r="H9" s="126"/>
      <c r="I9" s="129"/>
      <c r="J9" s="126"/>
    </row>
    <row r="10">
      <c r="A10" s="130" t="s">
        <v>8</v>
      </c>
      <c r="B10" s="131" t="s">
        <v>9</v>
      </c>
      <c r="C10" s="132"/>
      <c r="D10" s="133"/>
      <c r="E10" s="133"/>
      <c r="F10" s="134"/>
      <c r="G10" s="134"/>
      <c r="H10" s="134"/>
      <c r="I10" s="134">
        <f>SUM(I11:I16)</f>
        <v>2669.632988</v>
      </c>
      <c r="J10" s="135">
        <f>I10/I118</f>
        <v>0.03370589382</v>
      </c>
    </row>
    <row r="11">
      <c r="A11" s="136" t="s">
        <v>10</v>
      </c>
      <c r="B11" s="29" t="s">
        <v>284</v>
      </c>
      <c r="C11" s="137">
        <v>1.0</v>
      </c>
      <c r="D11" s="138" t="s">
        <v>12</v>
      </c>
      <c r="E11" s="138" t="s">
        <v>285</v>
      </c>
      <c r="F11" s="139">
        <v>254.59</v>
      </c>
      <c r="G11" s="140">
        <f t="shared" ref="G11:G16" si="1">F11*$G$9</f>
        <v>72.50352065</v>
      </c>
      <c r="H11" s="140">
        <f t="shared" ref="H11:H16" si="2">G11+F11</f>
        <v>327.0935207</v>
      </c>
      <c r="I11" s="141">
        <f t="shared" ref="I11:I16" si="3">H11*C11</f>
        <v>327.0935207</v>
      </c>
      <c r="J11" s="142">
        <f t="shared" ref="J11:J16" si="4">I11/I$118</f>
        <v>0.004129773465</v>
      </c>
    </row>
    <row r="12">
      <c r="A12" s="136" t="s">
        <v>14</v>
      </c>
      <c r="B12" s="29" t="s">
        <v>286</v>
      </c>
      <c r="C12" s="137">
        <v>1.0</v>
      </c>
      <c r="D12" s="138" t="s">
        <v>12</v>
      </c>
      <c r="E12" s="138">
        <v>98532.0</v>
      </c>
      <c r="F12" s="139">
        <v>112.05</v>
      </c>
      <c r="G12" s="140">
        <f t="shared" si="1"/>
        <v>31.91020656</v>
      </c>
      <c r="H12" s="140">
        <f t="shared" si="2"/>
        <v>143.9602066</v>
      </c>
      <c r="I12" s="141">
        <f t="shared" si="3"/>
        <v>143.9602066</v>
      </c>
      <c r="J12" s="142">
        <f t="shared" si="4"/>
        <v>0.001817593451</v>
      </c>
    </row>
    <row r="13">
      <c r="A13" s="136" t="s">
        <v>18</v>
      </c>
      <c r="B13" s="143" t="s">
        <v>287</v>
      </c>
      <c r="C13" s="144">
        <v>110.351</v>
      </c>
      <c r="D13" s="145" t="s">
        <v>35</v>
      </c>
      <c r="E13" s="146">
        <v>98524.0</v>
      </c>
      <c r="F13" s="139">
        <v>2.9</v>
      </c>
      <c r="G13" s="147">
        <f t="shared" si="1"/>
        <v>0.8258777246</v>
      </c>
      <c r="H13" s="147">
        <f t="shared" si="2"/>
        <v>3.725877725</v>
      </c>
      <c r="I13" s="148">
        <f t="shared" si="3"/>
        <v>411.1543328</v>
      </c>
      <c r="J13" s="142">
        <f t="shared" si="4"/>
        <v>0.005191097183</v>
      </c>
    </row>
    <row r="14">
      <c r="A14" s="136" t="s">
        <v>23</v>
      </c>
      <c r="B14" s="29" t="s">
        <v>288</v>
      </c>
      <c r="C14" s="137">
        <v>28.03558</v>
      </c>
      <c r="D14" s="138" t="s">
        <v>20</v>
      </c>
      <c r="E14" s="149" t="s">
        <v>289</v>
      </c>
      <c r="F14" s="139">
        <v>16.52</v>
      </c>
      <c r="G14" s="140">
        <f t="shared" si="1"/>
        <v>4.704655176</v>
      </c>
      <c r="H14" s="140">
        <f t="shared" si="2"/>
        <v>21.22465518</v>
      </c>
      <c r="I14" s="141">
        <f t="shared" si="3"/>
        <v>595.0455182</v>
      </c>
      <c r="J14" s="142">
        <f t="shared" si="4"/>
        <v>0.007512845826</v>
      </c>
    </row>
    <row r="15">
      <c r="A15" s="136" t="s">
        <v>27</v>
      </c>
      <c r="B15" s="29" t="s">
        <v>290</v>
      </c>
      <c r="C15" s="137">
        <v>67.5</v>
      </c>
      <c r="D15" s="138" t="s">
        <v>20</v>
      </c>
      <c r="E15" s="149" t="s">
        <v>291</v>
      </c>
      <c r="F15" s="139">
        <f>'CPU (APODI)'!F90</f>
        <v>8.0591</v>
      </c>
      <c r="G15" s="140">
        <f t="shared" si="1"/>
        <v>2.295114197</v>
      </c>
      <c r="H15" s="140">
        <f t="shared" si="2"/>
        <v>10.3542142</v>
      </c>
      <c r="I15" s="141">
        <f t="shared" si="3"/>
        <v>698.9094583</v>
      </c>
      <c r="J15" s="142">
        <f t="shared" si="4"/>
        <v>0.008824197219</v>
      </c>
    </row>
    <row r="16">
      <c r="A16" s="150" t="s">
        <v>292</v>
      </c>
      <c r="B16" s="151" t="s">
        <v>293</v>
      </c>
      <c r="C16" s="152">
        <v>140.1779</v>
      </c>
      <c r="D16" s="153" t="s">
        <v>29</v>
      </c>
      <c r="E16" s="154">
        <v>97914.0</v>
      </c>
      <c r="F16" s="155">
        <v>2.74</v>
      </c>
      <c r="G16" s="156">
        <f t="shared" si="1"/>
        <v>0.780312057</v>
      </c>
      <c r="H16" s="156">
        <f t="shared" si="2"/>
        <v>3.520312057</v>
      </c>
      <c r="I16" s="157">
        <f t="shared" si="3"/>
        <v>493.4699515</v>
      </c>
      <c r="J16" s="158">
        <f t="shared" si="4"/>
        <v>0.006230386672</v>
      </c>
    </row>
    <row r="17">
      <c r="A17" s="159"/>
      <c r="B17" s="125"/>
      <c r="C17" s="160"/>
      <c r="D17" s="127"/>
      <c r="E17" s="127"/>
      <c r="F17" s="160"/>
      <c r="G17" s="126"/>
      <c r="H17" s="126"/>
      <c r="I17" s="129"/>
      <c r="J17" s="161"/>
    </row>
    <row r="18">
      <c r="A18" s="162" t="s">
        <v>31</v>
      </c>
      <c r="B18" s="163" t="s">
        <v>32</v>
      </c>
      <c r="C18" s="132"/>
      <c r="D18" s="133"/>
      <c r="E18" s="133"/>
      <c r="F18" s="133"/>
      <c r="G18" s="134"/>
      <c r="H18" s="134"/>
      <c r="I18" s="134">
        <f>SUM(I19:I35)</f>
        <v>23953.01828</v>
      </c>
      <c r="J18" s="135">
        <f t="shared" ref="J18:J35" si="5">I18/I$118</f>
        <v>0.3024228028</v>
      </c>
    </row>
    <row r="19">
      <c r="A19" s="39" t="s">
        <v>33</v>
      </c>
      <c r="B19" s="40" t="s">
        <v>294</v>
      </c>
      <c r="C19" s="139">
        <v>50.0</v>
      </c>
      <c r="D19" s="138" t="s">
        <v>35</v>
      </c>
      <c r="E19" s="138">
        <v>97647.0</v>
      </c>
      <c r="F19" s="139">
        <v>3.0</v>
      </c>
      <c r="G19" s="140">
        <f t="shared" ref="G19:G35" si="6">F19*$G$9</f>
        <v>0.8543562668</v>
      </c>
      <c r="H19" s="140">
        <f t="shared" ref="H19:H35" si="7">G19+F19</f>
        <v>3.854356267</v>
      </c>
      <c r="I19" s="141">
        <f t="shared" ref="I19:I35" si="8">H19*C19</f>
        <v>192.7178133</v>
      </c>
      <c r="J19" s="142">
        <f t="shared" si="5"/>
        <v>0.002433190698</v>
      </c>
    </row>
    <row r="20">
      <c r="A20" s="39" t="s">
        <v>37</v>
      </c>
      <c r="B20" s="29" t="s">
        <v>295</v>
      </c>
      <c r="C20" s="139">
        <v>0.8560800000000001</v>
      </c>
      <c r="D20" s="138" t="s">
        <v>20</v>
      </c>
      <c r="E20" s="138">
        <v>97628.0</v>
      </c>
      <c r="F20" s="139">
        <v>249.05</v>
      </c>
      <c r="G20" s="140">
        <f t="shared" si="6"/>
        <v>70.92580941</v>
      </c>
      <c r="H20" s="140">
        <f t="shared" si="7"/>
        <v>319.9758094</v>
      </c>
      <c r="I20" s="141">
        <f t="shared" si="8"/>
        <v>273.9248909</v>
      </c>
      <c r="J20" s="142">
        <f t="shared" si="5"/>
        <v>0.003458484117</v>
      </c>
    </row>
    <row r="21">
      <c r="A21" s="39" t="s">
        <v>41</v>
      </c>
      <c r="B21" s="29" t="s">
        <v>296</v>
      </c>
      <c r="C21" s="139">
        <v>2568.2400000000002</v>
      </c>
      <c r="D21" s="138" t="s">
        <v>43</v>
      </c>
      <c r="E21" s="138">
        <v>100231.0</v>
      </c>
      <c r="F21" s="139">
        <v>0.03</v>
      </c>
      <c r="G21" s="140">
        <f t="shared" si="6"/>
        <v>0.008543562668</v>
      </c>
      <c r="H21" s="140">
        <f t="shared" si="7"/>
        <v>0.03854356267</v>
      </c>
      <c r="I21" s="141">
        <f t="shared" si="8"/>
        <v>98.98911939</v>
      </c>
      <c r="J21" s="142">
        <f t="shared" si="5"/>
        <v>0.001249803536</v>
      </c>
    </row>
    <row r="22">
      <c r="A22" s="39" t="s">
        <v>45</v>
      </c>
      <c r="B22" s="29" t="s">
        <v>297</v>
      </c>
      <c r="C22" s="139">
        <v>160.0</v>
      </c>
      <c r="D22" s="138" t="s">
        <v>35</v>
      </c>
      <c r="E22" s="138">
        <v>99811.0</v>
      </c>
      <c r="F22" s="139">
        <v>3.2</v>
      </c>
      <c r="G22" s="140">
        <f t="shared" si="6"/>
        <v>0.9113133512</v>
      </c>
      <c r="H22" s="140">
        <f t="shared" si="7"/>
        <v>4.111313351</v>
      </c>
      <c r="I22" s="141">
        <f t="shared" si="8"/>
        <v>657.8101362</v>
      </c>
      <c r="J22" s="142">
        <f t="shared" si="5"/>
        <v>0.008305290916</v>
      </c>
    </row>
    <row r="23" ht="21.75" customHeight="1">
      <c r="A23" s="39" t="s">
        <v>48</v>
      </c>
      <c r="B23" s="29" t="s">
        <v>298</v>
      </c>
      <c r="C23" s="137">
        <v>6.25</v>
      </c>
      <c r="D23" s="138" t="s">
        <v>35</v>
      </c>
      <c r="E23" s="149" t="s">
        <v>299</v>
      </c>
      <c r="F23" s="139">
        <f>'CPU (APODI)'!F82</f>
        <v>123.278716</v>
      </c>
      <c r="G23" s="140">
        <f t="shared" si="6"/>
        <v>35.10798119</v>
      </c>
      <c r="H23" s="140">
        <f t="shared" si="7"/>
        <v>158.3866972</v>
      </c>
      <c r="I23" s="141">
        <f t="shared" si="8"/>
        <v>989.9168574</v>
      </c>
      <c r="J23" s="142">
        <f t="shared" si="5"/>
        <v>0.01249835938</v>
      </c>
    </row>
    <row r="24">
      <c r="A24" s="39" t="s">
        <v>51</v>
      </c>
      <c r="B24" s="29" t="s">
        <v>300</v>
      </c>
      <c r="C24" s="139">
        <v>75.76</v>
      </c>
      <c r="D24" s="138" t="s">
        <v>59</v>
      </c>
      <c r="E24" s="138">
        <v>100327.0</v>
      </c>
      <c r="F24" s="139">
        <v>55.21</v>
      </c>
      <c r="G24" s="140">
        <f t="shared" si="6"/>
        <v>15.72300316</v>
      </c>
      <c r="H24" s="140">
        <f t="shared" si="7"/>
        <v>70.93300316</v>
      </c>
      <c r="I24" s="141">
        <f t="shared" si="8"/>
        <v>5373.88432</v>
      </c>
      <c r="J24" s="142">
        <f t="shared" si="5"/>
        <v>0.06784886727</v>
      </c>
    </row>
    <row r="25">
      <c r="A25" s="39" t="s">
        <v>54</v>
      </c>
      <c r="B25" s="29" t="s">
        <v>301</v>
      </c>
      <c r="C25" s="139">
        <v>160.0</v>
      </c>
      <c r="D25" s="138" t="s">
        <v>35</v>
      </c>
      <c r="E25" s="149">
        <v>100384.0</v>
      </c>
      <c r="F25" s="139">
        <v>26.7</v>
      </c>
      <c r="G25" s="140">
        <f t="shared" si="6"/>
        <v>7.603770774</v>
      </c>
      <c r="H25" s="140">
        <f t="shared" si="7"/>
        <v>34.30377077</v>
      </c>
      <c r="I25" s="141">
        <f t="shared" si="8"/>
        <v>5488.603324</v>
      </c>
      <c r="J25" s="142">
        <f t="shared" si="5"/>
        <v>0.06929727108</v>
      </c>
    </row>
    <row r="26">
      <c r="A26" s="39" t="s">
        <v>57</v>
      </c>
      <c r="B26" s="29" t="s">
        <v>302</v>
      </c>
      <c r="C26" s="139">
        <v>12.0</v>
      </c>
      <c r="D26" s="138" t="s">
        <v>35</v>
      </c>
      <c r="E26" s="138">
        <v>92543.0</v>
      </c>
      <c r="F26" s="139">
        <v>23.2</v>
      </c>
      <c r="G26" s="140">
        <f t="shared" si="6"/>
        <v>6.607021796</v>
      </c>
      <c r="H26" s="140">
        <f t="shared" si="7"/>
        <v>29.8070218</v>
      </c>
      <c r="I26" s="141">
        <f t="shared" si="8"/>
        <v>357.6842616</v>
      </c>
      <c r="J26" s="142">
        <f t="shared" si="5"/>
        <v>0.004516001935</v>
      </c>
    </row>
    <row r="27">
      <c r="A27" s="39" t="s">
        <v>62</v>
      </c>
      <c r="B27" s="29" t="s">
        <v>303</v>
      </c>
      <c r="C27" s="139">
        <v>50.0</v>
      </c>
      <c r="D27" s="138" t="s">
        <v>35</v>
      </c>
      <c r="E27" s="138">
        <v>94207.0</v>
      </c>
      <c r="F27" s="139">
        <v>61.76</v>
      </c>
      <c r="G27" s="140">
        <f t="shared" si="6"/>
        <v>17.58834768</v>
      </c>
      <c r="H27" s="140">
        <f t="shared" si="7"/>
        <v>79.34834768</v>
      </c>
      <c r="I27" s="141">
        <f t="shared" si="8"/>
        <v>3967.417384</v>
      </c>
      <c r="J27" s="142">
        <f t="shared" si="5"/>
        <v>0.05009128583</v>
      </c>
    </row>
    <row r="28">
      <c r="A28" s="39" t="s">
        <v>64</v>
      </c>
      <c r="B28" s="29" t="s">
        <v>304</v>
      </c>
      <c r="C28" s="139">
        <v>12.0</v>
      </c>
      <c r="D28" s="138" t="s">
        <v>59</v>
      </c>
      <c r="E28" s="138">
        <v>94223.0</v>
      </c>
      <c r="F28" s="139">
        <v>107.37</v>
      </c>
      <c r="G28" s="140">
        <f t="shared" si="6"/>
        <v>30.57741079</v>
      </c>
      <c r="H28" s="140">
        <f t="shared" si="7"/>
        <v>137.9474108</v>
      </c>
      <c r="I28" s="141">
        <f t="shared" si="8"/>
        <v>1655.368929</v>
      </c>
      <c r="J28" s="142">
        <f t="shared" si="5"/>
        <v>0.02090013482</v>
      </c>
    </row>
    <row r="29">
      <c r="A29" s="39" t="s">
        <v>66</v>
      </c>
      <c r="B29" s="29" t="s">
        <v>305</v>
      </c>
      <c r="C29" s="139">
        <v>2.0</v>
      </c>
      <c r="D29" s="138" t="s">
        <v>59</v>
      </c>
      <c r="E29" s="138">
        <v>94229.0</v>
      </c>
      <c r="F29" s="139">
        <v>156.46</v>
      </c>
      <c r="G29" s="140">
        <f t="shared" si="6"/>
        <v>44.55752717</v>
      </c>
      <c r="H29" s="140">
        <f t="shared" si="7"/>
        <v>201.0175272</v>
      </c>
      <c r="I29" s="141">
        <f t="shared" si="8"/>
        <v>402.0350543</v>
      </c>
      <c r="J29" s="142">
        <f t="shared" si="5"/>
        <v>0.005075960221</v>
      </c>
    </row>
    <row r="30">
      <c r="A30" s="39" t="s">
        <v>70</v>
      </c>
      <c r="B30" s="44" t="s">
        <v>306</v>
      </c>
      <c r="C30" s="139">
        <v>39.910000000000004</v>
      </c>
      <c r="D30" s="164" t="s">
        <v>59</v>
      </c>
      <c r="E30" s="164" t="s">
        <v>307</v>
      </c>
      <c r="F30" s="139">
        <v>16.52</v>
      </c>
      <c r="G30" s="140">
        <f t="shared" si="6"/>
        <v>4.704655176</v>
      </c>
      <c r="H30" s="140">
        <f t="shared" si="7"/>
        <v>21.22465518</v>
      </c>
      <c r="I30" s="141">
        <f t="shared" si="8"/>
        <v>847.0759881</v>
      </c>
      <c r="J30" s="142">
        <f t="shared" si="5"/>
        <v>0.0106948983</v>
      </c>
    </row>
    <row r="31">
      <c r="A31" s="39" t="s">
        <v>73</v>
      </c>
      <c r="B31" s="29" t="s">
        <v>308</v>
      </c>
      <c r="C31" s="139">
        <v>10.0</v>
      </c>
      <c r="D31" s="138" t="s">
        <v>35</v>
      </c>
      <c r="E31" s="138">
        <v>98546.0</v>
      </c>
      <c r="F31" s="139">
        <v>106.43</v>
      </c>
      <c r="G31" s="140">
        <f t="shared" si="6"/>
        <v>30.30971249</v>
      </c>
      <c r="H31" s="140">
        <f t="shared" si="7"/>
        <v>136.7397125</v>
      </c>
      <c r="I31" s="141">
        <f t="shared" si="8"/>
        <v>1367.397125</v>
      </c>
      <c r="J31" s="142">
        <f t="shared" si="5"/>
        <v>0.01726429907</v>
      </c>
    </row>
    <row r="32">
      <c r="A32" s="39" t="s">
        <v>77</v>
      </c>
      <c r="B32" s="165" t="s">
        <v>309</v>
      </c>
      <c r="C32" s="139">
        <v>23.946</v>
      </c>
      <c r="D32" s="164" t="s">
        <v>35</v>
      </c>
      <c r="E32" s="164">
        <v>102489.0</v>
      </c>
      <c r="F32" s="139">
        <v>26.58</v>
      </c>
      <c r="G32" s="140">
        <f t="shared" si="6"/>
        <v>7.569596524</v>
      </c>
      <c r="H32" s="140">
        <f t="shared" si="7"/>
        <v>34.14959652</v>
      </c>
      <c r="I32" s="141">
        <f t="shared" si="8"/>
        <v>817.7462384</v>
      </c>
      <c r="J32" s="142">
        <f t="shared" si="5"/>
        <v>0.01032459068</v>
      </c>
    </row>
    <row r="33">
      <c r="A33" s="39" t="s">
        <v>81</v>
      </c>
      <c r="B33" s="29" t="s">
        <v>310</v>
      </c>
      <c r="C33" s="139">
        <v>3.0</v>
      </c>
      <c r="D33" s="138" t="s">
        <v>35</v>
      </c>
      <c r="E33" s="149" t="s">
        <v>311</v>
      </c>
      <c r="F33" s="139">
        <f>'CPU (APODI)'!F103</f>
        <v>294.757</v>
      </c>
      <c r="G33" s="140">
        <f t="shared" si="6"/>
        <v>83.94249671</v>
      </c>
      <c r="H33" s="140">
        <f t="shared" si="7"/>
        <v>378.6994967</v>
      </c>
      <c r="I33" s="141">
        <f t="shared" si="8"/>
        <v>1136.09849</v>
      </c>
      <c r="J33" s="142">
        <f t="shared" si="5"/>
        <v>0.01434399981</v>
      </c>
    </row>
    <row r="34">
      <c r="A34" s="39" t="s">
        <v>84</v>
      </c>
      <c r="B34" s="29" t="s">
        <v>312</v>
      </c>
      <c r="C34" s="139">
        <v>3.0</v>
      </c>
      <c r="D34" s="138" t="s">
        <v>59</v>
      </c>
      <c r="E34" s="138">
        <v>91790.0</v>
      </c>
      <c r="F34" s="139">
        <v>57.55</v>
      </c>
      <c r="G34" s="140">
        <f t="shared" si="6"/>
        <v>16.38940105</v>
      </c>
      <c r="H34" s="140">
        <f t="shared" si="7"/>
        <v>73.93940105</v>
      </c>
      <c r="I34" s="141">
        <f t="shared" si="8"/>
        <v>221.8182032</v>
      </c>
      <c r="J34" s="142">
        <f t="shared" si="5"/>
        <v>0.002800602493</v>
      </c>
    </row>
    <row r="35">
      <c r="A35" s="39" t="s">
        <v>86</v>
      </c>
      <c r="B35" s="29" t="s">
        <v>313</v>
      </c>
      <c r="C35" s="139">
        <v>2.0</v>
      </c>
      <c r="D35" s="138" t="s">
        <v>35</v>
      </c>
      <c r="E35" s="138">
        <v>96109.0</v>
      </c>
      <c r="F35" s="139">
        <v>40.68</v>
      </c>
      <c r="G35" s="140">
        <f t="shared" si="6"/>
        <v>11.58507098</v>
      </c>
      <c r="H35" s="140">
        <f t="shared" si="7"/>
        <v>52.26507098</v>
      </c>
      <c r="I35" s="141">
        <f t="shared" si="8"/>
        <v>104.530142</v>
      </c>
      <c r="J35" s="142">
        <f t="shared" si="5"/>
        <v>0.001319762635</v>
      </c>
    </row>
    <row r="36">
      <c r="A36" s="159"/>
      <c r="B36" s="125"/>
      <c r="C36" s="160"/>
      <c r="D36" s="127"/>
      <c r="E36" s="127"/>
      <c r="F36" s="160"/>
      <c r="G36" s="126"/>
      <c r="H36" s="126"/>
      <c r="I36" s="129"/>
      <c r="J36" s="161"/>
    </row>
    <row r="37">
      <c r="A37" s="48" t="s">
        <v>96</v>
      </c>
      <c r="B37" s="49" t="s">
        <v>97</v>
      </c>
      <c r="C37" s="166"/>
      <c r="D37" s="167"/>
      <c r="E37" s="167"/>
      <c r="F37" s="167"/>
      <c r="G37" s="168"/>
      <c r="H37" s="168"/>
      <c r="I37" s="168">
        <f>SUM(I38:I42)</f>
        <v>684.4184598</v>
      </c>
      <c r="J37" s="169">
        <f t="shared" ref="J37:J42" si="9">I37/I$118</f>
        <v>0.008641238716</v>
      </c>
    </row>
    <row r="38">
      <c r="A38" s="39" t="s">
        <v>98</v>
      </c>
      <c r="B38" s="29" t="s">
        <v>314</v>
      </c>
      <c r="C38" s="137">
        <v>24.849999999999998</v>
      </c>
      <c r="D38" s="138" t="s">
        <v>59</v>
      </c>
      <c r="E38" s="138" t="s">
        <v>315</v>
      </c>
      <c r="F38" s="139">
        <v>2.47</v>
      </c>
      <c r="G38" s="140">
        <f t="shared" ref="G38:G42" si="10">F38*$G$9</f>
        <v>0.703419993</v>
      </c>
      <c r="H38" s="140">
        <f t="shared" ref="H38:H42" si="11">G38+F38</f>
        <v>3.173419993</v>
      </c>
      <c r="I38" s="141">
        <f t="shared" ref="I38:I42" si="12">H38*C38</f>
        <v>78.85948683</v>
      </c>
      <c r="J38" s="142">
        <f t="shared" si="9"/>
        <v>0.000995653523</v>
      </c>
    </row>
    <row r="39">
      <c r="A39" s="39" t="s">
        <v>102</v>
      </c>
      <c r="B39" s="29" t="s">
        <v>316</v>
      </c>
      <c r="C39" s="137">
        <v>24.849999999999998</v>
      </c>
      <c r="D39" s="138" t="s">
        <v>59</v>
      </c>
      <c r="E39" s="138" t="s">
        <v>317</v>
      </c>
      <c r="F39" s="139">
        <v>4.9</v>
      </c>
      <c r="G39" s="140">
        <f t="shared" si="10"/>
        <v>1.395448569</v>
      </c>
      <c r="H39" s="140">
        <f t="shared" si="11"/>
        <v>6.295448569</v>
      </c>
      <c r="I39" s="141">
        <f t="shared" si="12"/>
        <v>156.4418969</v>
      </c>
      <c r="J39" s="142">
        <f t="shared" si="9"/>
        <v>0.001975183102</v>
      </c>
    </row>
    <row r="40">
      <c r="A40" s="39" t="s">
        <v>105</v>
      </c>
      <c r="B40" s="29" t="s">
        <v>318</v>
      </c>
      <c r="C40" s="137">
        <v>5.32</v>
      </c>
      <c r="D40" s="138" t="s">
        <v>43</v>
      </c>
      <c r="E40" s="138" t="s">
        <v>319</v>
      </c>
      <c r="F40" s="139">
        <v>12.96</v>
      </c>
      <c r="G40" s="140">
        <f t="shared" si="10"/>
        <v>3.690819072</v>
      </c>
      <c r="H40" s="140">
        <f t="shared" si="11"/>
        <v>16.65081907</v>
      </c>
      <c r="I40" s="141">
        <f t="shared" si="12"/>
        <v>88.58235747</v>
      </c>
      <c r="J40" s="142">
        <f t="shared" si="9"/>
        <v>0.001118411238</v>
      </c>
    </row>
    <row r="41">
      <c r="A41" s="39" t="s">
        <v>109</v>
      </c>
      <c r="B41" s="29" t="s">
        <v>320</v>
      </c>
      <c r="C41" s="137">
        <v>6.2124999999999995</v>
      </c>
      <c r="D41" s="138" t="s">
        <v>35</v>
      </c>
      <c r="E41" s="149">
        <v>87881.0</v>
      </c>
      <c r="F41" s="139">
        <v>5.98</v>
      </c>
      <c r="G41" s="140">
        <f t="shared" si="10"/>
        <v>1.703016825</v>
      </c>
      <c r="H41" s="140">
        <f t="shared" si="11"/>
        <v>7.683016825</v>
      </c>
      <c r="I41" s="141">
        <f t="shared" si="12"/>
        <v>47.73074203</v>
      </c>
      <c r="J41" s="142">
        <f t="shared" si="9"/>
        <v>0.0006026323955</v>
      </c>
    </row>
    <row r="42">
      <c r="A42" s="39" t="s">
        <v>321</v>
      </c>
      <c r="B42" s="29" t="s">
        <v>322</v>
      </c>
      <c r="C42" s="137">
        <v>6.2124999999999995</v>
      </c>
      <c r="D42" s="149" t="s">
        <v>35</v>
      </c>
      <c r="E42" s="149">
        <v>98561.0</v>
      </c>
      <c r="F42" s="139">
        <v>39.19</v>
      </c>
      <c r="G42" s="140">
        <f t="shared" si="10"/>
        <v>11.1607407</v>
      </c>
      <c r="H42" s="140">
        <f t="shared" si="11"/>
        <v>50.3507407</v>
      </c>
      <c r="I42" s="141">
        <f t="shared" si="12"/>
        <v>312.8039766</v>
      </c>
      <c r="J42" s="142">
        <f t="shared" si="9"/>
        <v>0.003949358458</v>
      </c>
    </row>
    <row r="43">
      <c r="A43" s="159"/>
      <c r="B43" s="125"/>
      <c r="C43" s="160"/>
      <c r="D43" s="127"/>
      <c r="E43" s="127"/>
      <c r="F43" s="160"/>
      <c r="G43" s="126"/>
      <c r="H43" s="126"/>
      <c r="I43" s="129"/>
      <c r="J43" s="161"/>
    </row>
    <row r="44">
      <c r="A44" s="48" t="s">
        <v>112</v>
      </c>
      <c r="B44" s="49" t="s">
        <v>113</v>
      </c>
      <c r="C44" s="166"/>
      <c r="D44" s="167"/>
      <c r="E44" s="167"/>
      <c r="F44" s="167"/>
      <c r="G44" s="168"/>
      <c r="H44" s="168"/>
      <c r="I44" s="168">
        <f>SUM(I45:I48)</f>
        <v>116.9039104</v>
      </c>
      <c r="J44" s="169">
        <f t="shared" ref="J44:J48" si="13">I44/I$118</f>
        <v>0.001475989699</v>
      </c>
    </row>
    <row r="45">
      <c r="A45" s="50" t="s">
        <v>114</v>
      </c>
      <c r="B45" s="29" t="s">
        <v>323</v>
      </c>
      <c r="C45" s="137">
        <v>1.0</v>
      </c>
      <c r="D45" s="138" t="s">
        <v>35</v>
      </c>
      <c r="E45" s="138" t="s">
        <v>324</v>
      </c>
      <c r="F45" s="139">
        <v>24.28</v>
      </c>
      <c r="G45" s="140">
        <f t="shared" ref="G45:G48" si="14">F45*$G$9</f>
        <v>6.914590052</v>
      </c>
      <c r="H45" s="140">
        <f t="shared" ref="H45:H48" si="15">G45+F45</f>
        <v>31.19459005</v>
      </c>
      <c r="I45" s="141">
        <f t="shared" ref="I45:I48" si="16">H45*C45</f>
        <v>31.19459005</v>
      </c>
      <c r="J45" s="142">
        <f t="shared" si="13"/>
        <v>0.0003938524676</v>
      </c>
    </row>
    <row r="46">
      <c r="A46" s="50" t="s">
        <v>117</v>
      </c>
      <c r="B46" s="29" t="s">
        <v>325</v>
      </c>
      <c r="C46" s="137">
        <v>1.0</v>
      </c>
      <c r="D46" s="138" t="s">
        <v>35</v>
      </c>
      <c r="E46" s="138">
        <v>98682.0</v>
      </c>
      <c r="F46" s="139">
        <v>41.55</v>
      </c>
      <c r="G46" s="140">
        <f t="shared" si="14"/>
        <v>11.83283429</v>
      </c>
      <c r="H46" s="140">
        <f t="shared" si="15"/>
        <v>53.38283429</v>
      </c>
      <c r="I46" s="141">
        <f t="shared" si="16"/>
        <v>53.38283429</v>
      </c>
      <c r="J46" s="142">
        <f t="shared" si="13"/>
        <v>0.0006739938233</v>
      </c>
    </row>
    <row r="47">
      <c r="A47" s="50" t="s">
        <v>120</v>
      </c>
      <c r="B47" s="29" t="s">
        <v>326</v>
      </c>
      <c r="C47" s="170">
        <v>1.0</v>
      </c>
      <c r="D47" s="138" t="s">
        <v>35</v>
      </c>
      <c r="E47" s="171">
        <v>99814.0</v>
      </c>
      <c r="F47" s="139">
        <v>1.74</v>
      </c>
      <c r="G47" s="140">
        <f t="shared" si="14"/>
        <v>0.4955266347</v>
      </c>
      <c r="H47" s="140">
        <f t="shared" si="15"/>
        <v>2.235526635</v>
      </c>
      <c r="I47" s="141">
        <f t="shared" si="16"/>
        <v>2.235526635</v>
      </c>
      <c r="J47" s="142">
        <f t="shared" si="13"/>
        <v>0.0000282250121</v>
      </c>
    </row>
    <row r="48">
      <c r="A48" s="50" t="s">
        <v>123</v>
      </c>
      <c r="B48" s="29" t="s">
        <v>327</v>
      </c>
      <c r="C48" s="172">
        <v>0.3</v>
      </c>
      <c r="D48" s="138" t="s">
        <v>20</v>
      </c>
      <c r="E48" s="138">
        <v>94319.0</v>
      </c>
      <c r="F48" s="139">
        <v>78.07</v>
      </c>
      <c r="G48" s="140">
        <f t="shared" si="14"/>
        <v>22.23319792</v>
      </c>
      <c r="H48" s="140">
        <f t="shared" si="15"/>
        <v>100.3031979</v>
      </c>
      <c r="I48" s="141">
        <f t="shared" si="16"/>
        <v>30.09095937</v>
      </c>
      <c r="J48" s="142">
        <f t="shared" si="13"/>
        <v>0.0003799183956</v>
      </c>
    </row>
    <row r="49">
      <c r="A49" s="159"/>
      <c r="B49" s="125"/>
      <c r="C49" s="160"/>
      <c r="D49" s="127"/>
      <c r="E49" s="127"/>
      <c r="F49" s="160"/>
      <c r="G49" s="126"/>
      <c r="H49" s="126"/>
      <c r="I49" s="129"/>
      <c r="J49" s="161"/>
    </row>
    <row r="50">
      <c r="A50" s="63" t="s">
        <v>135</v>
      </c>
      <c r="B50" s="64" t="s">
        <v>136</v>
      </c>
      <c r="C50" s="173"/>
      <c r="D50" s="174"/>
      <c r="E50" s="174"/>
      <c r="F50" s="175"/>
      <c r="G50" s="176"/>
      <c r="H50" s="176"/>
      <c r="I50" s="176">
        <f>SUM(I51:I62)</f>
        <v>9260.382742</v>
      </c>
      <c r="J50" s="169">
        <f t="shared" ref="J50:J60" si="17">I50/I$118</f>
        <v>0.1169184973</v>
      </c>
    </row>
    <row r="51">
      <c r="A51" s="92" t="s">
        <v>137</v>
      </c>
      <c r="B51" s="29" t="s">
        <v>328</v>
      </c>
      <c r="C51" s="137">
        <v>44.07699999999999</v>
      </c>
      <c r="D51" s="170" t="s">
        <v>35</v>
      </c>
      <c r="E51" s="149" t="s">
        <v>329</v>
      </c>
      <c r="F51" s="139">
        <f>'CPU (APODI)'!F15</f>
        <v>23.7585</v>
      </c>
      <c r="G51" s="172">
        <f t="shared" ref="G51:G62" si="18">F51*$G$9</f>
        <v>6.766074455</v>
      </c>
      <c r="H51" s="172">
        <f t="shared" ref="H51:H62" si="19">G51+F51</f>
        <v>30.52457445</v>
      </c>
      <c r="I51" s="141">
        <f t="shared" ref="I51:I62" si="20">H51*C51</f>
        <v>1345.431668</v>
      </c>
      <c r="J51" s="142">
        <f t="shared" si="17"/>
        <v>0.01698697055</v>
      </c>
    </row>
    <row r="52">
      <c r="A52" s="92" t="s">
        <v>140</v>
      </c>
      <c r="B52" s="29" t="s">
        <v>330</v>
      </c>
      <c r="C52" s="137">
        <v>7.26</v>
      </c>
      <c r="D52" s="170" t="s">
        <v>35</v>
      </c>
      <c r="E52" s="138" t="s">
        <v>331</v>
      </c>
      <c r="F52" s="139">
        <f>'CPU (APODI)'!F26</f>
        <v>42.1529</v>
      </c>
      <c r="G52" s="140">
        <f t="shared" si="18"/>
        <v>12.00453143</v>
      </c>
      <c r="H52" s="140">
        <f t="shared" si="19"/>
        <v>54.15743143</v>
      </c>
      <c r="I52" s="141">
        <f t="shared" si="20"/>
        <v>393.1829522</v>
      </c>
      <c r="J52" s="142">
        <f t="shared" si="17"/>
        <v>0.004964196538</v>
      </c>
    </row>
    <row r="53">
      <c r="A53" s="92" t="s">
        <v>143</v>
      </c>
      <c r="B53" s="29" t="s">
        <v>332</v>
      </c>
      <c r="C53" s="137">
        <v>4.8</v>
      </c>
      <c r="D53" s="170" t="s">
        <v>35</v>
      </c>
      <c r="E53" s="149" t="s">
        <v>333</v>
      </c>
      <c r="F53" s="139">
        <f>'CPU (APODI)'!F38</f>
        <v>126.1744</v>
      </c>
      <c r="G53" s="140">
        <f t="shared" si="18"/>
        <v>35.93262978</v>
      </c>
      <c r="H53" s="140">
        <f t="shared" si="19"/>
        <v>162.1070298</v>
      </c>
      <c r="I53" s="141">
        <f t="shared" si="20"/>
        <v>778.113743</v>
      </c>
      <c r="J53" s="142">
        <f t="shared" si="17"/>
        <v>0.009824204045</v>
      </c>
    </row>
    <row r="54">
      <c r="A54" s="92" t="s">
        <v>146</v>
      </c>
      <c r="B54" s="29" t="s">
        <v>334</v>
      </c>
      <c r="C54" s="137">
        <v>3.0</v>
      </c>
      <c r="D54" s="170" t="s">
        <v>12</v>
      </c>
      <c r="E54" s="138">
        <v>102189.0</v>
      </c>
      <c r="F54" s="139">
        <v>227.03</v>
      </c>
      <c r="G54" s="140">
        <f t="shared" si="18"/>
        <v>64.65483442</v>
      </c>
      <c r="H54" s="140">
        <f t="shared" si="19"/>
        <v>291.6848344</v>
      </c>
      <c r="I54" s="141">
        <f t="shared" si="20"/>
        <v>875.0545032</v>
      </c>
      <c r="J54" s="142">
        <f t="shared" si="17"/>
        <v>0.01104814568</v>
      </c>
    </row>
    <row r="55">
      <c r="A55" s="92" t="s">
        <v>148</v>
      </c>
      <c r="B55" s="177" t="s">
        <v>335</v>
      </c>
      <c r="C55" s="137">
        <v>2.0</v>
      </c>
      <c r="D55" s="170" t="s">
        <v>12</v>
      </c>
      <c r="E55" s="138">
        <v>102188.0</v>
      </c>
      <c r="F55" s="139">
        <v>876.76</v>
      </c>
      <c r="G55" s="140">
        <f t="shared" si="18"/>
        <v>249.6884668</v>
      </c>
      <c r="H55" s="140">
        <f t="shared" si="19"/>
        <v>1126.448467</v>
      </c>
      <c r="I55" s="141">
        <f t="shared" si="20"/>
        <v>2252.896934</v>
      </c>
      <c r="J55" s="142">
        <f t="shared" si="17"/>
        <v>0.02844432368</v>
      </c>
    </row>
    <row r="56">
      <c r="A56" s="92" t="s">
        <v>150</v>
      </c>
      <c r="B56" s="29" t="s">
        <v>336</v>
      </c>
      <c r="C56" s="137">
        <v>1.975</v>
      </c>
      <c r="D56" s="137" t="s">
        <v>35</v>
      </c>
      <c r="E56" s="138" t="s">
        <v>337</v>
      </c>
      <c r="F56" s="139">
        <v>41.81</v>
      </c>
      <c r="G56" s="140">
        <f t="shared" si="18"/>
        <v>11.9068785</v>
      </c>
      <c r="H56" s="140">
        <f t="shared" si="19"/>
        <v>53.7168785</v>
      </c>
      <c r="I56" s="141">
        <f t="shared" si="20"/>
        <v>106.090835</v>
      </c>
      <c r="J56" s="142">
        <f t="shared" si="17"/>
        <v>0.001339467424</v>
      </c>
    </row>
    <row r="57">
      <c r="A57" s="92" t="s">
        <v>152</v>
      </c>
      <c r="B57" s="29" t="s">
        <v>338</v>
      </c>
      <c r="C57" s="137">
        <v>17.31</v>
      </c>
      <c r="D57" s="137" t="s">
        <v>35</v>
      </c>
      <c r="E57" s="149" t="s">
        <v>339</v>
      </c>
      <c r="F57" s="139">
        <f>'CPU (APODI)'!F66</f>
        <v>27.78</v>
      </c>
      <c r="G57" s="140">
        <f t="shared" si="18"/>
        <v>7.91133903</v>
      </c>
      <c r="H57" s="140">
        <f t="shared" si="19"/>
        <v>35.69133903</v>
      </c>
      <c r="I57" s="141">
        <f t="shared" si="20"/>
        <v>617.8170786</v>
      </c>
      <c r="J57" s="142">
        <f t="shared" si="17"/>
        <v>0.007800351938</v>
      </c>
    </row>
    <row r="58">
      <c r="A58" s="92" t="s">
        <v>155</v>
      </c>
      <c r="B58" s="29" t="s">
        <v>340</v>
      </c>
      <c r="C58" s="137">
        <v>2.0</v>
      </c>
      <c r="D58" s="137" t="s">
        <v>12</v>
      </c>
      <c r="E58" s="149">
        <v>90830.0</v>
      </c>
      <c r="F58" s="139">
        <v>160.54</v>
      </c>
      <c r="G58" s="140">
        <f t="shared" si="18"/>
        <v>45.71945169</v>
      </c>
      <c r="H58" s="140">
        <f t="shared" si="19"/>
        <v>206.2594517</v>
      </c>
      <c r="I58" s="141">
        <f t="shared" si="20"/>
        <v>412.5189034</v>
      </c>
      <c r="J58" s="142">
        <f t="shared" si="17"/>
        <v>0.005208325795</v>
      </c>
    </row>
    <row r="59">
      <c r="A59" s="92" t="s">
        <v>158</v>
      </c>
      <c r="B59" s="29" t="s">
        <v>341</v>
      </c>
      <c r="C59" s="137">
        <v>1.0</v>
      </c>
      <c r="D59" s="137" t="s">
        <v>12</v>
      </c>
      <c r="E59" s="149">
        <v>90831.0</v>
      </c>
      <c r="F59" s="139">
        <v>140.98</v>
      </c>
      <c r="G59" s="140">
        <f t="shared" si="18"/>
        <v>40.14904883</v>
      </c>
      <c r="H59" s="140">
        <f t="shared" si="19"/>
        <v>181.1290488</v>
      </c>
      <c r="I59" s="141">
        <f t="shared" si="20"/>
        <v>181.1290488</v>
      </c>
      <c r="J59" s="142">
        <f t="shared" si="17"/>
        <v>0.002286874831</v>
      </c>
    </row>
    <row r="60">
      <c r="A60" s="92" t="s">
        <v>160</v>
      </c>
      <c r="B60" s="29" t="s">
        <v>342</v>
      </c>
      <c r="C60" s="137">
        <v>1.0</v>
      </c>
      <c r="D60" s="170" t="s">
        <v>12</v>
      </c>
      <c r="E60" s="149">
        <v>90806.0</v>
      </c>
      <c r="F60" s="139">
        <v>415.81</v>
      </c>
      <c r="G60" s="140">
        <f t="shared" si="18"/>
        <v>118.4166264</v>
      </c>
      <c r="H60" s="140">
        <f t="shared" si="19"/>
        <v>534.2266264</v>
      </c>
      <c r="I60" s="141">
        <f t="shared" si="20"/>
        <v>534.2266264</v>
      </c>
      <c r="J60" s="142">
        <f t="shared" si="17"/>
        <v>0.006744966827</v>
      </c>
    </row>
    <row r="61">
      <c r="A61" s="92" t="s">
        <v>162</v>
      </c>
      <c r="B61" s="29" t="s">
        <v>343</v>
      </c>
      <c r="C61" s="137">
        <v>2.0</v>
      </c>
      <c r="D61" s="137" t="s">
        <v>12</v>
      </c>
      <c r="E61" s="149">
        <v>91012.0</v>
      </c>
      <c r="F61" s="139">
        <v>491.71</v>
      </c>
      <c r="G61" s="140">
        <f t="shared" si="18"/>
        <v>140.03184</v>
      </c>
      <c r="H61" s="140">
        <f t="shared" si="19"/>
        <v>631.74184</v>
      </c>
      <c r="I61" s="141">
        <f t="shared" si="20"/>
        <v>1263.48368</v>
      </c>
      <c r="J61" s="142">
        <f>I61/I$101</f>
        <v>0.1696300436</v>
      </c>
    </row>
    <row r="62">
      <c r="A62" s="92" t="s">
        <v>344</v>
      </c>
      <c r="B62" s="29" t="s">
        <v>345</v>
      </c>
      <c r="C62" s="137">
        <v>1.0</v>
      </c>
      <c r="D62" s="137" t="s">
        <v>12</v>
      </c>
      <c r="E62" s="149">
        <v>91010.0</v>
      </c>
      <c r="F62" s="139">
        <v>389.51</v>
      </c>
      <c r="G62" s="140">
        <f t="shared" si="18"/>
        <v>110.9267698</v>
      </c>
      <c r="H62" s="140">
        <f t="shared" si="19"/>
        <v>500.4367698</v>
      </c>
      <c r="I62" s="141">
        <f t="shared" si="20"/>
        <v>500.4367698</v>
      </c>
      <c r="J62" s="142">
        <f>I62/I$118</f>
        <v>0.006318347392</v>
      </c>
    </row>
    <row r="63">
      <c r="A63" s="159"/>
      <c r="B63" s="125"/>
      <c r="C63" s="160"/>
      <c r="D63" s="127"/>
      <c r="E63" s="127"/>
      <c r="F63" s="160"/>
      <c r="G63" s="126"/>
      <c r="H63" s="126"/>
      <c r="I63" s="129"/>
      <c r="J63" s="161"/>
    </row>
    <row r="64">
      <c r="A64" s="48" t="s">
        <v>164</v>
      </c>
      <c r="B64" s="49" t="s">
        <v>165</v>
      </c>
      <c r="C64" s="166"/>
      <c r="D64" s="167"/>
      <c r="E64" s="167"/>
      <c r="F64" s="168"/>
      <c r="G64" s="168"/>
      <c r="H64" s="168"/>
      <c r="I64" s="168">
        <f>SUM(I65:I88)</f>
        <v>15843.8245</v>
      </c>
      <c r="J64" s="169">
        <f t="shared" ref="J64:J88" si="21">I64/I$118</f>
        <v>0.2000388325</v>
      </c>
    </row>
    <row r="65">
      <c r="A65" s="79" t="s">
        <v>166</v>
      </c>
      <c r="B65" s="29" t="s">
        <v>346</v>
      </c>
      <c r="C65" s="170">
        <v>1.0</v>
      </c>
      <c r="D65" s="170" t="s">
        <v>12</v>
      </c>
      <c r="E65" s="138" t="s">
        <v>347</v>
      </c>
      <c r="F65" s="139">
        <v>481.7</v>
      </c>
      <c r="G65" s="140">
        <f t="shared" ref="G65:G88" si="22">F65*$G$9</f>
        <v>137.1811379</v>
      </c>
      <c r="H65" s="140">
        <f t="shared" ref="H65:H88" si="23">G65+F65</f>
        <v>618.8811379</v>
      </c>
      <c r="I65" s="141">
        <f t="shared" ref="I65:I88" si="24">H65*C65</f>
        <v>618.8811379</v>
      </c>
      <c r="J65" s="142">
        <f t="shared" si="21"/>
        <v>0.007813786395</v>
      </c>
    </row>
    <row r="66">
      <c r="A66" s="79" t="s">
        <v>168</v>
      </c>
      <c r="B66" s="29" t="s">
        <v>348</v>
      </c>
      <c r="C66" s="170">
        <v>5.0</v>
      </c>
      <c r="D66" s="170" t="s">
        <v>59</v>
      </c>
      <c r="E66" s="149">
        <v>95727.0</v>
      </c>
      <c r="F66" s="139">
        <v>11.28</v>
      </c>
      <c r="G66" s="140">
        <f t="shared" si="22"/>
        <v>3.212379563</v>
      </c>
      <c r="H66" s="140">
        <f t="shared" si="23"/>
        <v>14.49237956</v>
      </c>
      <c r="I66" s="141">
        <f t="shared" si="24"/>
        <v>72.46189782</v>
      </c>
      <c r="J66" s="142">
        <f t="shared" si="21"/>
        <v>0.0009148797024</v>
      </c>
    </row>
    <row r="67">
      <c r="A67" s="79" t="s">
        <v>170</v>
      </c>
      <c r="B67" s="29" t="s">
        <v>349</v>
      </c>
      <c r="C67" s="170">
        <v>1.0</v>
      </c>
      <c r="D67" s="170" t="s">
        <v>59</v>
      </c>
      <c r="E67" s="149">
        <v>95728.0</v>
      </c>
      <c r="F67" s="139">
        <v>16.34</v>
      </c>
      <c r="G67" s="140">
        <f t="shared" si="22"/>
        <v>4.6533938</v>
      </c>
      <c r="H67" s="140">
        <f t="shared" si="23"/>
        <v>20.9933938</v>
      </c>
      <c r="I67" s="141">
        <f t="shared" si="24"/>
        <v>20.9933938</v>
      </c>
      <c r="J67" s="142">
        <f t="shared" si="21"/>
        <v>0.0002650555734</v>
      </c>
    </row>
    <row r="68">
      <c r="A68" s="79" t="s">
        <v>172</v>
      </c>
      <c r="B68" s="29" t="s">
        <v>350</v>
      </c>
      <c r="C68" s="170">
        <v>20.0</v>
      </c>
      <c r="D68" s="170" t="s">
        <v>59</v>
      </c>
      <c r="E68" s="138">
        <v>91926.0</v>
      </c>
      <c r="F68" s="139">
        <v>4.07</v>
      </c>
      <c r="G68" s="140">
        <f t="shared" si="22"/>
        <v>1.159076669</v>
      </c>
      <c r="H68" s="140">
        <f t="shared" si="23"/>
        <v>5.229076669</v>
      </c>
      <c r="I68" s="141">
        <f t="shared" si="24"/>
        <v>104.5815334</v>
      </c>
      <c r="J68" s="142">
        <f t="shared" si="21"/>
        <v>0.001320411485</v>
      </c>
    </row>
    <row r="69">
      <c r="A69" s="79" t="s">
        <v>174</v>
      </c>
      <c r="B69" s="177" t="s">
        <v>351</v>
      </c>
      <c r="C69" s="170">
        <v>1.0</v>
      </c>
      <c r="D69" s="170" t="s">
        <v>12</v>
      </c>
      <c r="E69" s="138">
        <v>93653.0</v>
      </c>
      <c r="F69" s="139">
        <v>11.14</v>
      </c>
      <c r="G69" s="140">
        <f t="shared" si="22"/>
        <v>3.172509604</v>
      </c>
      <c r="H69" s="140">
        <f t="shared" si="23"/>
        <v>14.3125096</v>
      </c>
      <c r="I69" s="141">
        <f t="shared" si="24"/>
        <v>14.3125096</v>
      </c>
      <c r="J69" s="142">
        <f t="shared" si="21"/>
        <v>0.0001807049625</v>
      </c>
    </row>
    <row r="70">
      <c r="A70" s="79" t="s">
        <v>176</v>
      </c>
      <c r="B70" s="177" t="s">
        <v>352</v>
      </c>
      <c r="C70" s="170">
        <v>2.0</v>
      </c>
      <c r="D70" s="170" t="s">
        <v>12</v>
      </c>
      <c r="E70" s="138">
        <v>101632.0</v>
      </c>
      <c r="F70" s="139">
        <v>35.15</v>
      </c>
      <c r="G70" s="140">
        <f t="shared" si="22"/>
        <v>10.01020759</v>
      </c>
      <c r="H70" s="140">
        <f t="shared" si="23"/>
        <v>45.16020759</v>
      </c>
      <c r="I70" s="141">
        <f t="shared" si="24"/>
        <v>90.32041518</v>
      </c>
      <c r="J70" s="142">
        <f t="shared" si="21"/>
        <v>0.001140355374</v>
      </c>
    </row>
    <row r="71">
      <c r="A71" s="79" t="s">
        <v>178</v>
      </c>
      <c r="B71" s="177" t="s">
        <v>353</v>
      </c>
      <c r="C71" s="170">
        <v>14.0</v>
      </c>
      <c r="D71" s="170" t="s">
        <v>12</v>
      </c>
      <c r="E71" s="149">
        <v>91998.0</v>
      </c>
      <c r="F71" s="139">
        <v>19.37</v>
      </c>
      <c r="G71" s="140">
        <f t="shared" si="22"/>
        <v>5.516293629</v>
      </c>
      <c r="H71" s="140">
        <f t="shared" si="23"/>
        <v>24.88629363</v>
      </c>
      <c r="I71" s="141">
        <f t="shared" si="24"/>
        <v>348.4081108</v>
      </c>
      <c r="J71" s="142">
        <f t="shared" si="21"/>
        <v>0.004398884356</v>
      </c>
    </row>
    <row r="72">
      <c r="A72" s="79" t="s">
        <v>180</v>
      </c>
      <c r="B72" s="177" t="s">
        <v>354</v>
      </c>
      <c r="C72" s="170">
        <v>4.0</v>
      </c>
      <c r="D72" s="170" t="s">
        <v>12</v>
      </c>
      <c r="E72" s="138">
        <v>97599.0</v>
      </c>
      <c r="F72" s="139">
        <v>25.2</v>
      </c>
      <c r="G72" s="140">
        <f t="shared" si="22"/>
        <v>7.176592641</v>
      </c>
      <c r="H72" s="140">
        <f t="shared" si="23"/>
        <v>32.37659264</v>
      </c>
      <c r="I72" s="141">
        <f t="shared" si="24"/>
        <v>129.5063706</v>
      </c>
      <c r="J72" s="142">
        <f t="shared" si="21"/>
        <v>0.001635104149</v>
      </c>
    </row>
    <row r="73">
      <c r="A73" s="79" t="s">
        <v>182</v>
      </c>
      <c r="B73" s="177" t="s">
        <v>355</v>
      </c>
      <c r="C73" s="170">
        <v>1.0</v>
      </c>
      <c r="D73" s="170" t="s">
        <v>12</v>
      </c>
      <c r="E73" s="138" t="s">
        <v>356</v>
      </c>
      <c r="F73" s="140">
        <f>'CPU (APODI)'!F55</f>
        <v>204.76377</v>
      </c>
      <c r="G73" s="140">
        <f t="shared" si="22"/>
        <v>58.3137367</v>
      </c>
      <c r="H73" s="140">
        <f t="shared" si="23"/>
        <v>263.0775067</v>
      </c>
      <c r="I73" s="141">
        <f t="shared" si="24"/>
        <v>263.0775067</v>
      </c>
      <c r="J73" s="142">
        <f t="shared" si="21"/>
        <v>0.00332152867</v>
      </c>
    </row>
    <row r="74">
      <c r="A74" s="79" t="s">
        <v>184</v>
      </c>
      <c r="B74" s="178" t="s">
        <v>357</v>
      </c>
      <c r="C74" s="170">
        <v>22.0</v>
      </c>
      <c r="D74" s="170" t="s">
        <v>12</v>
      </c>
      <c r="E74" s="149" t="s">
        <v>358</v>
      </c>
      <c r="F74" s="140">
        <v>40.0</v>
      </c>
      <c r="G74" s="140">
        <f t="shared" si="22"/>
        <v>11.39141689</v>
      </c>
      <c r="H74" s="140">
        <f t="shared" si="23"/>
        <v>51.39141689</v>
      </c>
      <c r="I74" s="141">
        <f t="shared" si="24"/>
        <v>1130.611172</v>
      </c>
      <c r="J74" s="142">
        <f t="shared" si="21"/>
        <v>0.01427471876</v>
      </c>
    </row>
    <row r="75">
      <c r="A75" s="79" t="s">
        <v>186</v>
      </c>
      <c r="B75" s="178" t="s">
        <v>359</v>
      </c>
      <c r="C75" s="170">
        <v>14.0</v>
      </c>
      <c r="D75" s="170" t="s">
        <v>12</v>
      </c>
      <c r="E75" s="149">
        <v>103782.0</v>
      </c>
      <c r="F75" s="139">
        <v>35.02</v>
      </c>
      <c r="G75" s="140">
        <f t="shared" si="22"/>
        <v>9.973185488</v>
      </c>
      <c r="H75" s="140">
        <f t="shared" si="23"/>
        <v>44.99318549</v>
      </c>
      <c r="I75" s="141">
        <f t="shared" si="24"/>
        <v>629.9045968</v>
      </c>
      <c r="J75" s="142">
        <f t="shared" si="21"/>
        <v>0.007952964903</v>
      </c>
    </row>
    <row r="76">
      <c r="A76" s="79" t="s">
        <v>188</v>
      </c>
      <c r="B76" s="178" t="s">
        <v>360</v>
      </c>
      <c r="C76" s="170">
        <v>5.0</v>
      </c>
      <c r="D76" s="170" t="s">
        <v>12</v>
      </c>
      <c r="E76" s="149">
        <v>97607.0</v>
      </c>
      <c r="F76" s="139">
        <v>104.19</v>
      </c>
      <c r="G76" s="140">
        <f t="shared" si="22"/>
        <v>29.67179315</v>
      </c>
      <c r="H76" s="140">
        <f t="shared" si="23"/>
        <v>133.8617931</v>
      </c>
      <c r="I76" s="141">
        <f t="shared" si="24"/>
        <v>669.3089657</v>
      </c>
      <c r="J76" s="142">
        <f t="shared" si="21"/>
        <v>0.008450471294</v>
      </c>
    </row>
    <row r="77">
      <c r="A77" s="79" t="s">
        <v>190</v>
      </c>
      <c r="B77" s="29" t="s">
        <v>361</v>
      </c>
      <c r="C77" s="170">
        <v>1.0</v>
      </c>
      <c r="D77" s="170" t="s">
        <v>12</v>
      </c>
      <c r="E77" s="138">
        <v>95635.0</v>
      </c>
      <c r="F77" s="139">
        <v>223.28</v>
      </c>
      <c r="G77" s="140">
        <f t="shared" si="22"/>
        <v>63.58688908</v>
      </c>
      <c r="H77" s="140">
        <f t="shared" si="23"/>
        <v>286.8668891</v>
      </c>
      <c r="I77" s="141">
        <f t="shared" si="24"/>
        <v>286.8668891</v>
      </c>
      <c r="J77" s="142">
        <f t="shared" si="21"/>
        <v>0.00362188546</v>
      </c>
    </row>
    <row r="78">
      <c r="A78" s="79" t="s">
        <v>192</v>
      </c>
      <c r="B78" s="29" t="s">
        <v>362</v>
      </c>
      <c r="C78" s="170">
        <v>25.0</v>
      </c>
      <c r="D78" s="170" t="s">
        <v>59</v>
      </c>
      <c r="E78" s="138">
        <v>91785.0</v>
      </c>
      <c r="F78" s="139">
        <v>39.1</v>
      </c>
      <c r="G78" s="140">
        <f t="shared" si="22"/>
        <v>11.13511001</v>
      </c>
      <c r="H78" s="140">
        <f t="shared" si="23"/>
        <v>50.23511001</v>
      </c>
      <c r="I78" s="141">
        <f t="shared" si="24"/>
        <v>1255.87775</v>
      </c>
      <c r="J78" s="142">
        <f t="shared" si="21"/>
        <v>0.01585629271</v>
      </c>
    </row>
    <row r="79">
      <c r="A79" s="79" t="s">
        <v>194</v>
      </c>
      <c r="B79" s="29" t="s">
        <v>363</v>
      </c>
      <c r="C79" s="170">
        <v>3.0</v>
      </c>
      <c r="D79" s="170" t="s">
        <v>12</v>
      </c>
      <c r="E79" s="138">
        <v>94703.0</v>
      </c>
      <c r="F79" s="139">
        <v>19.76</v>
      </c>
      <c r="G79" s="140">
        <f t="shared" si="22"/>
        <v>5.627359944</v>
      </c>
      <c r="H79" s="140">
        <f t="shared" si="23"/>
        <v>25.38735994</v>
      </c>
      <c r="I79" s="141">
        <f t="shared" si="24"/>
        <v>76.16207983</v>
      </c>
      <c r="J79" s="142">
        <f t="shared" si="21"/>
        <v>0.0009615969638</v>
      </c>
    </row>
    <row r="80">
      <c r="A80" s="79" t="s">
        <v>196</v>
      </c>
      <c r="B80" s="29" t="s">
        <v>364</v>
      </c>
      <c r="C80" s="137">
        <v>6.0</v>
      </c>
      <c r="D80" s="170" t="s">
        <v>12</v>
      </c>
      <c r="E80" s="52" t="s">
        <v>365</v>
      </c>
      <c r="F80" s="139">
        <v>200.0</v>
      </c>
      <c r="G80" s="140">
        <f t="shared" si="22"/>
        <v>56.95708445</v>
      </c>
      <c r="H80" s="140">
        <f t="shared" si="23"/>
        <v>256.9570845</v>
      </c>
      <c r="I80" s="141">
        <f t="shared" si="24"/>
        <v>1541.742507</v>
      </c>
      <c r="J80" s="142">
        <f t="shared" si="21"/>
        <v>0.01946552558</v>
      </c>
    </row>
    <row r="81">
      <c r="A81" s="79" t="s">
        <v>198</v>
      </c>
      <c r="B81" s="29" t="s">
        <v>366</v>
      </c>
      <c r="C81" s="137">
        <v>6.0</v>
      </c>
      <c r="D81" s="170" t="s">
        <v>12</v>
      </c>
      <c r="E81" s="52" t="s">
        <v>365</v>
      </c>
      <c r="F81" s="139">
        <v>600.0</v>
      </c>
      <c r="G81" s="140">
        <f t="shared" si="22"/>
        <v>170.8712534</v>
      </c>
      <c r="H81" s="140">
        <f t="shared" si="23"/>
        <v>770.8712534</v>
      </c>
      <c r="I81" s="141">
        <f t="shared" si="24"/>
        <v>4625.22752</v>
      </c>
      <c r="J81" s="142">
        <f t="shared" si="21"/>
        <v>0.05839657675</v>
      </c>
    </row>
    <row r="82">
      <c r="A82" s="79" t="s">
        <v>200</v>
      </c>
      <c r="B82" s="29" t="s">
        <v>367</v>
      </c>
      <c r="C82" s="170">
        <v>4.0</v>
      </c>
      <c r="D82" s="170" t="s">
        <v>12</v>
      </c>
      <c r="E82" s="138">
        <v>94490.0</v>
      </c>
      <c r="F82" s="139">
        <v>26.52</v>
      </c>
      <c r="G82" s="140">
        <f t="shared" si="22"/>
        <v>7.552509398</v>
      </c>
      <c r="H82" s="140">
        <f t="shared" si="23"/>
        <v>34.0725094</v>
      </c>
      <c r="I82" s="141">
        <f t="shared" si="24"/>
        <v>136.2900376</v>
      </c>
      <c r="J82" s="142">
        <f t="shared" si="21"/>
        <v>0.001720752462</v>
      </c>
    </row>
    <row r="83">
      <c r="A83" s="79" t="s">
        <v>202</v>
      </c>
      <c r="B83" s="177" t="s">
        <v>368</v>
      </c>
      <c r="C83" s="170">
        <v>1.0</v>
      </c>
      <c r="D83" s="170" t="s">
        <v>12</v>
      </c>
      <c r="E83" s="149">
        <v>102111.0</v>
      </c>
      <c r="F83" s="139">
        <v>1060.32</v>
      </c>
      <c r="G83" s="140">
        <f t="shared" si="22"/>
        <v>301.9636789</v>
      </c>
      <c r="H83" s="140">
        <f t="shared" si="23"/>
        <v>1362.283679</v>
      </c>
      <c r="I83" s="141">
        <f t="shared" si="24"/>
        <v>1362.283679</v>
      </c>
      <c r="J83" s="142">
        <f t="shared" si="21"/>
        <v>0.01719973841</v>
      </c>
    </row>
    <row r="84">
      <c r="A84" s="79" t="s">
        <v>204</v>
      </c>
      <c r="B84" s="29" t="s">
        <v>369</v>
      </c>
      <c r="C84" s="170">
        <v>1.0</v>
      </c>
      <c r="D84" s="170" t="s">
        <v>12</v>
      </c>
      <c r="E84" s="138">
        <v>86909.0</v>
      </c>
      <c r="F84" s="139">
        <v>101.13</v>
      </c>
      <c r="G84" s="140">
        <f t="shared" si="22"/>
        <v>28.80034975</v>
      </c>
      <c r="H84" s="140">
        <f t="shared" si="23"/>
        <v>129.9303498</v>
      </c>
      <c r="I84" s="141">
        <f t="shared" si="24"/>
        <v>129.9303498</v>
      </c>
      <c r="J84" s="142">
        <f t="shared" si="21"/>
        <v>0.001640457169</v>
      </c>
    </row>
    <row r="85">
      <c r="A85" s="79" t="s">
        <v>206</v>
      </c>
      <c r="B85" s="29" t="s">
        <v>370</v>
      </c>
      <c r="C85" s="170">
        <v>1.0</v>
      </c>
      <c r="D85" s="170" t="s">
        <v>12</v>
      </c>
      <c r="E85" s="138">
        <v>86914.0</v>
      </c>
      <c r="F85" s="139">
        <v>76.61</v>
      </c>
      <c r="G85" s="140">
        <f t="shared" si="22"/>
        <v>21.8174112</v>
      </c>
      <c r="H85" s="140">
        <f t="shared" si="23"/>
        <v>98.4274112</v>
      </c>
      <c r="I85" s="141">
        <f t="shared" si="24"/>
        <v>98.4274112</v>
      </c>
      <c r="J85" s="142">
        <f t="shared" si="21"/>
        <v>0.001242711596</v>
      </c>
    </row>
    <row r="86">
      <c r="A86" s="79" t="s">
        <v>208</v>
      </c>
      <c r="B86" s="29" t="s">
        <v>371</v>
      </c>
      <c r="C86" s="170">
        <v>1.0</v>
      </c>
      <c r="D86" s="170" t="s">
        <v>12</v>
      </c>
      <c r="E86" s="138">
        <v>86915.0</v>
      </c>
      <c r="F86" s="139">
        <v>111.18</v>
      </c>
      <c r="G86" s="140">
        <f t="shared" si="22"/>
        <v>31.66244325</v>
      </c>
      <c r="H86" s="140">
        <f t="shared" si="23"/>
        <v>142.8424432</v>
      </c>
      <c r="I86" s="141">
        <f t="shared" si="24"/>
        <v>142.8424432</v>
      </c>
      <c r="J86" s="142">
        <f t="shared" si="21"/>
        <v>0.001803480945</v>
      </c>
    </row>
    <row r="87">
      <c r="A87" s="79" t="s">
        <v>210</v>
      </c>
      <c r="B87" s="29" t="s">
        <v>372</v>
      </c>
      <c r="C87" s="170">
        <v>3.0</v>
      </c>
      <c r="D87" s="170" t="s">
        <v>35</v>
      </c>
      <c r="E87" s="138">
        <v>11186.0</v>
      </c>
      <c r="F87" s="139">
        <v>493.78</v>
      </c>
      <c r="G87" s="140">
        <f t="shared" si="22"/>
        <v>140.6213458</v>
      </c>
      <c r="H87" s="140">
        <f t="shared" si="23"/>
        <v>634.4013458</v>
      </c>
      <c r="I87" s="141">
        <f t="shared" si="24"/>
        <v>1903.204037</v>
      </c>
      <c r="J87" s="142">
        <f t="shared" si="21"/>
        <v>0.02402921806</v>
      </c>
    </row>
    <row r="88">
      <c r="A88" s="79" t="s">
        <v>212</v>
      </c>
      <c r="B88" s="29" t="s">
        <v>373</v>
      </c>
      <c r="C88" s="170">
        <v>3.0</v>
      </c>
      <c r="D88" s="149" t="s">
        <v>12</v>
      </c>
      <c r="E88" s="149">
        <v>98111.0</v>
      </c>
      <c r="F88" s="139">
        <v>49.97</v>
      </c>
      <c r="G88" s="140">
        <f t="shared" si="22"/>
        <v>14.23072755</v>
      </c>
      <c r="H88" s="140">
        <f t="shared" si="23"/>
        <v>64.20072755</v>
      </c>
      <c r="I88" s="141">
        <f t="shared" si="24"/>
        <v>192.6021827</v>
      </c>
      <c r="J88" s="142">
        <f t="shared" si="21"/>
        <v>0.002431730783</v>
      </c>
    </row>
    <row r="89">
      <c r="A89" s="159"/>
      <c r="B89" s="125"/>
      <c r="C89" s="160"/>
      <c r="D89" s="127"/>
      <c r="E89" s="127"/>
      <c r="F89" s="160"/>
      <c r="G89" s="126"/>
      <c r="H89" s="126"/>
      <c r="I89" s="129"/>
      <c r="J89" s="161"/>
    </row>
    <row r="90">
      <c r="A90" s="48" t="s">
        <v>218</v>
      </c>
      <c r="B90" s="49" t="s">
        <v>219</v>
      </c>
      <c r="C90" s="166"/>
      <c r="D90" s="167"/>
      <c r="E90" s="167"/>
      <c r="F90" s="168"/>
      <c r="G90" s="168"/>
      <c r="H90" s="168"/>
      <c r="I90" s="168">
        <f>SUM(I91:I93)</f>
        <v>1424.133249</v>
      </c>
      <c r="J90" s="169">
        <f t="shared" ref="J90:J93" si="25">I90/I$118</f>
        <v>0.01798063041</v>
      </c>
    </row>
    <row r="91" ht="163.5" customHeight="1">
      <c r="A91" s="79" t="s">
        <v>220</v>
      </c>
      <c r="B91" s="177" t="s">
        <v>374</v>
      </c>
      <c r="C91" s="137">
        <v>3.0</v>
      </c>
      <c r="D91" s="170" t="s">
        <v>12</v>
      </c>
      <c r="E91" s="149" t="s">
        <v>375</v>
      </c>
      <c r="F91" s="139">
        <v>212.01</v>
      </c>
      <c r="G91" s="140">
        <f t="shared" ref="G91:G93" si="26">F91*$G$9</f>
        <v>60.37735737</v>
      </c>
      <c r="H91" s="140">
        <f t="shared" ref="H91:H93" si="27">G91+F91</f>
        <v>272.3873574</v>
      </c>
      <c r="I91" s="141">
        <f t="shared" ref="I91:I93" si="28">H91*C91</f>
        <v>817.1620721</v>
      </c>
      <c r="J91" s="142">
        <f t="shared" si="25"/>
        <v>0.0103172152</v>
      </c>
    </row>
    <row r="92">
      <c r="A92" s="79" t="s">
        <v>222</v>
      </c>
      <c r="B92" s="29" t="s">
        <v>376</v>
      </c>
      <c r="C92" s="137">
        <v>8.0</v>
      </c>
      <c r="D92" s="170" t="s">
        <v>12</v>
      </c>
      <c r="E92" s="149">
        <v>37559.0</v>
      </c>
      <c r="F92" s="139">
        <v>36.74</v>
      </c>
      <c r="G92" s="140">
        <f t="shared" si="26"/>
        <v>10.46301641</v>
      </c>
      <c r="H92" s="140">
        <f t="shared" si="27"/>
        <v>47.20301641</v>
      </c>
      <c r="I92" s="141">
        <f t="shared" si="28"/>
        <v>377.6241313</v>
      </c>
      <c r="J92" s="142">
        <f t="shared" si="25"/>
        <v>0.004767756066</v>
      </c>
    </row>
    <row r="93">
      <c r="A93" s="79" t="s">
        <v>224</v>
      </c>
      <c r="B93" s="29" t="s">
        <v>377</v>
      </c>
      <c r="C93" s="137">
        <v>1.0</v>
      </c>
      <c r="D93" s="170" t="s">
        <v>12</v>
      </c>
      <c r="E93" s="149" t="s">
        <v>378</v>
      </c>
      <c r="F93" s="139">
        <v>178.51</v>
      </c>
      <c r="G93" s="140">
        <f t="shared" si="26"/>
        <v>50.83704573</v>
      </c>
      <c r="H93" s="140">
        <f t="shared" si="27"/>
        <v>229.3470457</v>
      </c>
      <c r="I93" s="141">
        <f t="shared" si="28"/>
        <v>229.3470457</v>
      </c>
      <c r="J93" s="142">
        <f t="shared" si="25"/>
        <v>0.002895659143</v>
      </c>
    </row>
    <row r="94">
      <c r="A94" s="159"/>
      <c r="B94" s="125"/>
      <c r="C94" s="160"/>
      <c r="D94" s="127"/>
      <c r="E94" s="127"/>
      <c r="F94" s="160"/>
      <c r="G94" s="126"/>
      <c r="H94" s="126"/>
      <c r="I94" s="129"/>
      <c r="J94" s="161"/>
    </row>
    <row r="95">
      <c r="A95" s="48" t="s">
        <v>227</v>
      </c>
      <c r="B95" s="49" t="s">
        <v>228</v>
      </c>
      <c r="C95" s="166"/>
      <c r="D95" s="167"/>
      <c r="E95" s="167"/>
      <c r="F95" s="168"/>
      <c r="G95" s="168"/>
      <c r="H95" s="168"/>
      <c r="I95" s="168">
        <f>SUM(I96:I111)</f>
        <v>23827.63949</v>
      </c>
      <c r="J95" s="169">
        <f t="shared" ref="J95:J111" si="29">I95/I$118</f>
        <v>0.3008398121</v>
      </c>
    </row>
    <row r="96">
      <c r="A96" s="92" t="s">
        <v>229</v>
      </c>
      <c r="B96" s="29" t="s">
        <v>379</v>
      </c>
      <c r="C96" s="170">
        <v>2.0</v>
      </c>
      <c r="D96" s="138" t="s">
        <v>35</v>
      </c>
      <c r="E96" s="149">
        <v>88496.0</v>
      </c>
      <c r="F96" s="139">
        <v>25.67</v>
      </c>
      <c r="G96" s="140">
        <f t="shared" ref="G96:G111" si="30">F96*$G$9</f>
        <v>7.310441789</v>
      </c>
      <c r="H96" s="140">
        <f t="shared" ref="H96:H111" si="31">G96+F96</f>
        <v>32.98044179</v>
      </c>
      <c r="I96" s="141">
        <f t="shared" ref="I96:I111" si="32">H96*C96</f>
        <v>65.96088358</v>
      </c>
      <c r="J96" s="142">
        <f t="shared" si="29"/>
        <v>0.0008328000695</v>
      </c>
    </row>
    <row r="97">
      <c r="A97" s="92" t="s">
        <v>232</v>
      </c>
      <c r="B97" s="29" t="s">
        <v>380</v>
      </c>
      <c r="C97" s="170">
        <v>2.0</v>
      </c>
      <c r="D97" s="138" t="s">
        <v>35</v>
      </c>
      <c r="E97" s="149">
        <v>88497.0</v>
      </c>
      <c r="F97" s="139">
        <v>13.76</v>
      </c>
      <c r="G97" s="140">
        <f t="shared" si="30"/>
        <v>3.91864741</v>
      </c>
      <c r="H97" s="140">
        <f t="shared" si="31"/>
        <v>17.67864741</v>
      </c>
      <c r="I97" s="141">
        <f t="shared" si="32"/>
        <v>35.35729482</v>
      </c>
      <c r="J97" s="142">
        <f t="shared" si="29"/>
        <v>0.0004464093867</v>
      </c>
    </row>
    <row r="98">
      <c r="A98" s="92" t="s">
        <v>234</v>
      </c>
      <c r="B98" s="29" t="s">
        <v>381</v>
      </c>
      <c r="C98" s="170">
        <v>2.0</v>
      </c>
      <c r="D98" s="138" t="s">
        <v>35</v>
      </c>
      <c r="E98" s="149">
        <v>88485.0</v>
      </c>
      <c r="F98" s="139">
        <v>3.08</v>
      </c>
      <c r="G98" s="140">
        <f t="shared" si="30"/>
        <v>0.8771391006</v>
      </c>
      <c r="H98" s="140">
        <f t="shared" si="31"/>
        <v>3.957139101</v>
      </c>
      <c r="I98" s="141">
        <f t="shared" si="32"/>
        <v>7.914278201</v>
      </c>
      <c r="J98" s="142">
        <f t="shared" si="29"/>
        <v>0.00009992303133</v>
      </c>
    </row>
    <row r="99">
      <c r="A99" s="92" t="s">
        <v>236</v>
      </c>
      <c r="B99" s="29" t="s">
        <v>382</v>
      </c>
      <c r="C99" s="170">
        <v>39.56999999999999</v>
      </c>
      <c r="D99" s="138" t="s">
        <v>35</v>
      </c>
      <c r="E99" s="149">
        <v>88488.0</v>
      </c>
      <c r="F99" s="139">
        <v>11.14</v>
      </c>
      <c r="G99" s="140">
        <f t="shared" si="30"/>
        <v>3.172509604</v>
      </c>
      <c r="H99" s="140">
        <f t="shared" si="31"/>
        <v>14.3125096</v>
      </c>
      <c r="I99" s="141">
        <f t="shared" si="32"/>
        <v>566.346005</v>
      </c>
      <c r="J99" s="142">
        <f t="shared" si="29"/>
        <v>0.007150495366</v>
      </c>
    </row>
    <row r="100">
      <c r="A100" s="92" t="s">
        <v>238</v>
      </c>
      <c r="B100" s="29" t="s">
        <v>383</v>
      </c>
      <c r="C100" s="170">
        <v>335.34499999999997</v>
      </c>
      <c r="D100" s="138" t="s">
        <v>35</v>
      </c>
      <c r="E100" s="138">
        <v>88489.0</v>
      </c>
      <c r="F100" s="139">
        <v>9.15</v>
      </c>
      <c r="G100" s="140">
        <f t="shared" si="30"/>
        <v>2.605786614</v>
      </c>
      <c r="H100" s="140">
        <f t="shared" si="31"/>
        <v>11.75578661</v>
      </c>
      <c r="I100" s="141">
        <f t="shared" si="32"/>
        <v>3942.244262</v>
      </c>
      <c r="J100" s="142">
        <f t="shared" si="29"/>
        <v>0.04977345841</v>
      </c>
    </row>
    <row r="101">
      <c r="A101" s="92" t="s">
        <v>241</v>
      </c>
      <c r="B101" s="29" t="s">
        <v>384</v>
      </c>
      <c r="C101" s="170">
        <v>432.0</v>
      </c>
      <c r="D101" s="138" t="s">
        <v>35</v>
      </c>
      <c r="E101" s="138">
        <v>88423.0</v>
      </c>
      <c r="F101" s="139">
        <v>13.42</v>
      </c>
      <c r="G101" s="140">
        <f t="shared" si="30"/>
        <v>3.821820367</v>
      </c>
      <c r="H101" s="140">
        <f t="shared" si="31"/>
        <v>17.24182037</v>
      </c>
      <c r="I101" s="141">
        <f t="shared" si="32"/>
        <v>7448.466398</v>
      </c>
      <c r="J101" s="142">
        <f t="shared" si="29"/>
        <v>0.0940418472</v>
      </c>
    </row>
    <row r="102">
      <c r="A102" s="92" t="s">
        <v>243</v>
      </c>
      <c r="B102" s="29" t="s">
        <v>385</v>
      </c>
      <c r="C102" s="170">
        <v>52.92</v>
      </c>
      <c r="D102" s="179" t="s">
        <v>35</v>
      </c>
      <c r="E102" s="180">
        <v>102193.0</v>
      </c>
      <c r="F102" s="139">
        <v>1.58</v>
      </c>
      <c r="G102" s="140">
        <f t="shared" si="30"/>
        <v>0.4499609672</v>
      </c>
      <c r="H102" s="140">
        <f t="shared" si="31"/>
        <v>2.029960967</v>
      </c>
      <c r="I102" s="141">
        <f t="shared" si="32"/>
        <v>107.4255344</v>
      </c>
      <c r="J102" s="142">
        <f t="shared" si="29"/>
        <v>0.001356318892</v>
      </c>
    </row>
    <row r="103">
      <c r="A103" s="92" t="s">
        <v>246</v>
      </c>
      <c r="B103" s="29" t="s">
        <v>386</v>
      </c>
      <c r="C103" s="170">
        <v>52.92</v>
      </c>
      <c r="D103" s="179" t="s">
        <v>35</v>
      </c>
      <c r="E103" s="181">
        <v>102225.0</v>
      </c>
      <c r="F103" s="139">
        <v>25.42</v>
      </c>
      <c r="G103" s="140">
        <f t="shared" si="30"/>
        <v>7.239245434</v>
      </c>
      <c r="H103" s="140">
        <f t="shared" si="31"/>
        <v>32.65924543</v>
      </c>
      <c r="I103" s="141">
        <f t="shared" si="32"/>
        <v>1728.327268</v>
      </c>
      <c r="J103" s="142">
        <f t="shared" si="29"/>
        <v>0.02182128242</v>
      </c>
    </row>
    <row r="104">
      <c r="A104" s="92" t="s">
        <v>248</v>
      </c>
      <c r="B104" s="29" t="s">
        <v>387</v>
      </c>
      <c r="C104" s="170">
        <v>56.136999999999986</v>
      </c>
      <c r="D104" s="138" t="s">
        <v>35</v>
      </c>
      <c r="E104" s="138">
        <v>100717.0</v>
      </c>
      <c r="F104" s="139">
        <v>7.95</v>
      </c>
      <c r="G104" s="140">
        <f t="shared" si="30"/>
        <v>2.264044107</v>
      </c>
      <c r="H104" s="140">
        <f t="shared" si="31"/>
        <v>10.21404411</v>
      </c>
      <c r="I104" s="141">
        <f t="shared" si="32"/>
        <v>573.385794</v>
      </c>
      <c r="J104" s="142">
        <f t="shared" si="29"/>
        <v>0.007239377389</v>
      </c>
    </row>
    <row r="105">
      <c r="A105" s="92" t="s">
        <v>250</v>
      </c>
      <c r="B105" s="29" t="s">
        <v>388</v>
      </c>
      <c r="C105" s="170">
        <v>56.136999999999986</v>
      </c>
      <c r="D105" s="138" t="s">
        <v>35</v>
      </c>
      <c r="E105" s="138">
        <v>100721.0</v>
      </c>
      <c r="F105" s="139">
        <v>22.22</v>
      </c>
      <c r="G105" s="140">
        <f t="shared" si="30"/>
        <v>6.327932083</v>
      </c>
      <c r="H105" s="140">
        <f t="shared" si="31"/>
        <v>28.54793208</v>
      </c>
      <c r="I105" s="141">
        <f t="shared" si="32"/>
        <v>1602.595263</v>
      </c>
      <c r="J105" s="142">
        <f t="shared" si="29"/>
        <v>0.02023383215</v>
      </c>
    </row>
    <row r="106">
      <c r="A106" s="92" t="s">
        <v>253</v>
      </c>
      <c r="B106" s="29" t="s">
        <v>389</v>
      </c>
      <c r="C106" s="170">
        <v>112.27399999999997</v>
      </c>
      <c r="D106" s="138" t="s">
        <v>35</v>
      </c>
      <c r="E106" s="138">
        <v>100726.0</v>
      </c>
      <c r="F106" s="139">
        <v>23.98</v>
      </c>
      <c r="G106" s="140">
        <f t="shared" si="30"/>
        <v>6.829154426</v>
      </c>
      <c r="H106" s="140">
        <f t="shared" si="31"/>
        <v>30.80915443</v>
      </c>
      <c r="I106" s="141">
        <f t="shared" si="32"/>
        <v>3459.067004</v>
      </c>
      <c r="J106" s="142">
        <f t="shared" si="29"/>
        <v>0.04367302385</v>
      </c>
    </row>
    <row r="107">
      <c r="A107" s="92" t="s">
        <v>255</v>
      </c>
      <c r="B107" s="29" t="s">
        <v>390</v>
      </c>
      <c r="C107" s="170">
        <v>200.59799999999998</v>
      </c>
      <c r="D107" s="138" t="s">
        <v>35</v>
      </c>
      <c r="E107" s="149" t="s">
        <v>391</v>
      </c>
      <c r="F107" s="139">
        <v>7.4685</v>
      </c>
      <c r="G107" s="140">
        <f t="shared" si="30"/>
        <v>2.126919926</v>
      </c>
      <c r="H107" s="140">
        <f t="shared" si="31"/>
        <v>9.595419926</v>
      </c>
      <c r="I107" s="141">
        <f t="shared" si="32"/>
        <v>1924.822046</v>
      </c>
      <c r="J107" s="142">
        <f t="shared" si="29"/>
        <v>0.02430215981</v>
      </c>
    </row>
    <row r="108">
      <c r="A108" s="92" t="s">
        <v>257</v>
      </c>
      <c r="B108" s="29" t="s">
        <v>392</v>
      </c>
      <c r="C108" s="170">
        <v>93.507</v>
      </c>
      <c r="D108" s="138" t="s">
        <v>35</v>
      </c>
      <c r="E108" s="138">
        <v>102491.0</v>
      </c>
      <c r="F108" s="139">
        <v>15.16</v>
      </c>
      <c r="G108" s="140">
        <f t="shared" si="30"/>
        <v>4.317347001</v>
      </c>
      <c r="H108" s="140">
        <f t="shared" si="31"/>
        <v>19.477347</v>
      </c>
      <c r="I108" s="141">
        <f t="shared" si="32"/>
        <v>1821.268286</v>
      </c>
      <c r="J108" s="142">
        <f t="shared" si="29"/>
        <v>0.02299472465</v>
      </c>
    </row>
    <row r="109">
      <c r="A109" s="92" t="s">
        <v>259</v>
      </c>
      <c r="B109" s="29" t="s">
        <v>393</v>
      </c>
      <c r="C109" s="170">
        <v>20.0</v>
      </c>
      <c r="D109" s="149" t="s">
        <v>59</v>
      </c>
      <c r="E109" s="149">
        <v>102500.0</v>
      </c>
      <c r="F109" s="139">
        <v>3.56</v>
      </c>
      <c r="G109" s="140">
        <f t="shared" si="30"/>
        <v>1.013836103</v>
      </c>
      <c r="H109" s="140">
        <f t="shared" si="31"/>
        <v>4.573836103</v>
      </c>
      <c r="I109" s="141">
        <f t="shared" si="32"/>
        <v>91.47672206</v>
      </c>
      <c r="J109" s="142">
        <f t="shared" si="29"/>
        <v>0.001154954518</v>
      </c>
    </row>
    <row r="110">
      <c r="A110" s="92" t="s">
        <v>261</v>
      </c>
      <c r="B110" s="29" t="s">
        <v>394</v>
      </c>
      <c r="C110" s="170">
        <v>9.6</v>
      </c>
      <c r="D110" s="149" t="s">
        <v>35</v>
      </c>
      <c r="E110" s="149">
        <v>102501.0</v>
      </c>
      <c r="F110" s="139">
        <v>19.37</v>
      </c>
      <c r="G110" s="140">
        <f t="shared" si="30"/>
        <v>5.516293629</v>
      </c>
      <c r="H110" s="140">
        <f t="shared" si="31"/>
        <v>24.88629363</v>
      </c>
      <c r="I110" s="141">
        <f t="shared" si="32"/>
        <v>238.9084188</v>
      </c>
      <c r="J110" s="142">
        <f t="shared" si="29"/>
        <v>0.003016377844</v>
      </c>
    </row>
    <row r="111">
      <c r="A111" s="92" t="s">
        <v>263</v>
      </c>
      <c r="B111" s="29" t="s">
        <v>395</v>
      </c>
      <c r="C111" s="170">
        <v>4.32</v>
      </c>
      <c r="D111" s="138" t="s">
        <v>35</v>
      </c>
      <c r="E111" s="138">
        <v>102513.0</v>
      </c>
      <c r="F111" s="139">
        <v>38.57</v>
      </c>
      <c r="G111" s="140">
        <f t="shared" si="30"/>
        <v>10.98417374</v>
      </c>
      <c r="H111" s="140">
        <f t="shared" si="31"/>
        <v>49.55417374</v>
      </c>
      <c r="I111" s="141">
        <f t="shared" si="32"/>
        <v>214.0740305</v>
      </c>
      <c r="J111" s="142">
        <f t="shared" si="29"/>
        <v>0.002702827158</v>
      </c>
    </row>
    <row r="112">
      <c r="A112" s="159"/>
      <c r="B112" s="125"/>
      <c r="C112" s="160"/>
      <c r="D112" s="127"/>
      <c r="E112" s="127"/>
      <c r="F112" s="160"/>
      <c r="G112" s="126"/>
      <c r="H112" s="126"/>
      <c r="I112" s="129"/>
      <c r="J112" s="161"/>
    </row>
    <row r="113">
      <c r="A113" s="48" t="s">
        <v>265</v>
      </c>
      <c r="B113" s="49" t="s">
        <v>266</v>
      </c>
      <c r="C113" s="166"/>
      <c r="D113" s="167"/>
      <c r="E113" s="167"/>
      <c r="F113" s="167"/>
      <c r="G113" s="168"/>
      <c r="H113" s="168"/>
      <c r="I113" s="168">
        <f>SUM(I114:I116)</f>
        <v>1423.790468</v>
      </c>
      <c r="J113" s="169">
        <f t="shared" ref="J113:J116" si="33">I113/I$118</f>
        <v>0.01797630257</v>
      </c>
    </row>
    <row r="114">
      <c r="A114" s="79" t="s">
        <v>267</v>
      </c>
      <c r="B114" s="29" t="s">
        <v>396</v>
      </c>
      <c r="C114" s="170">
        <v>179.89</v>
      </c>
      <c r="D114" s="138" t="s">
        <v>35</v>
      </c>
      <c r="E114" s="138">
        <v>99803.0</v>
      </c>
      <c r="F114" s="139">
        <v>1.88</v>
      </c>
      <c r="G114" s="140">
        <f t="shared" ref="G114:G116" si="34">F114*$G$9</f>
        <v>0.5353965938</v>
      </c>
      <c r="H114" s="140">
        <f t="shared" ref="H114:H116" si="35">G114+F114</f>
        <v>2.415396594</v>
      </c>
      <c r="I114" s="141">
        <f t="shared" ref="I114:I116" si="36">H114*C114</f>
        <v>434.5056933</v>
      </c>
      <c r="J114" s="142">
        <f t="shared" si="33"/>
        <v>0.005485923656</v>
      </c>
    </row>
    <row r="115">
      <c r="A115" s="79" t="s">
        <v>269</v>
      </c>
      <c r="B115" s="29" t="s">
        <v>397</v>
      </c>
      <c r="C115" s="170">
        <v>100.0</v>
      </c>
      <c r="D115" s="138" t="s">
        <v>35</v>
      </c>
      <c r="E115" s="138">
        <v>99811.0</v>
      </c>
      <c r="F115" s="139">
        <v>3.2</v>
      </c>
      <c r="G115" s="140">
        <f t="shared" si="34"/>
        <v>0.9113133512</v>
      </c>
      <c r="H115" s="140">
        <f t="shared" si="35"/>
        <v>4.111313351</v>
      </c>
      <c r="I115" s="141">
        <f t="shared" si="36"/>
        <v>411.1313351</v>
      </c>
      <c r="J115" s="142">
        <f t="shared" si="33"/>
        <v>0.005190806822</v>
      </c>
    </row>
    <row r="116">
      <c r="A116" s="79" t="s">
        <v>271</v>
      </c>
      <c r="B116" s="29" t="s">
        <v>272</v>
      </c>
      <c r="C116" s="170">
        <v>1.0</v>
      </c>
      <c r="D116" s="138" t="s">
        <v>12</v>
      </c>
      <c r="E116" s="149" t="s">
        <v>398</v>
      </c>
      <c r="F116" s="139">
        <f>'COTAÇÃO (ALEXANDRIA)'!F17</f>
        <v>450</v>
      </c>
      <c r="G116" s="140">
        <f t="shared" si="34"/>
        <v>128.15344</v>
      </c>
      <c r="H116" s="140">
        <f t="shared" si="35"/>
        <v>578.15344</v>
      </c>
      <c r="I116" s="141">
        <f t="shared" si="36"/>
        <v>578.15344</v>
      </c>
      <c r="J116" s="142">
        <f t="shared" si="33"/>
        <v>0.007299572094</v>
      </c>
    </row>
    <row r="117">
      <c r="A117" s="159"/>
      <c r="B117" s="125"/>
      <c r="C117" s="160"/>
      <c r="D117" s="127"/>
      <c r="E117" s="127"/>
      <c r="F117" s="160"/>
      <c r="G117" s="126"/>
      <c r="H117" s="126"/>
      <c r="I117" s="129"/>
      <c r="J117" s="161"/>
    </row>
    <row r="118">
      <c r="A118" s="182"/>
      <c r="B118" s="49"/>
      <c r="C118" s="166"/>
      <c r="D118" s="167"/>
      <c r="E118" s="167"/>
      <c r="F118" s="168" t="s">
        <v>399</v>
      </c>
      <c r="G118" s="168"/>
      <c r="H118" s="168" t="s">
        <v>400</v>
      </c>
      <c r="I118" s="168">
        <f>SUM(I10+I18+I37+I44+I50+I64+I90+I95+I113)</f>
        <v>79203.74408</v>
      </c>
      <c r="J118" s="169">
        <f>I118/I$118</f>
        <v>1</v>
      </c>
    </row>
    <row r="119" ht="12.75" customHeight="1">
      <c r="A119" s="183"/>
      <c r="B119" s="184"/>
      <c r="C119" s="183"/>
      <c r="D119" s="183"/>
      <c r="E119" s="183"/>
      <c r="F119" s="183"/>
      <c r="G119" s="183"/>
      <c r="H119" s="185"/>
      <c r="I119" s="185"/>
      <c r="J119" s="185"/>
    </row>
    <row r="120" ht="15.0" customHeight="1">
      <c r="A120" s="183"/>
      <c r="B120" s="186" t="s">
        <v>401</v>
      </c>
      <c r="C120" s="185">
        <f>I118</f>
        <v>79203.74408</v>
      </c>
      <c r="E120" s="187" t="s">
        <v>402</v>
      </c>
      <c r="F120" s="183"/>
      <c r="G120" s="183"/>
      <c r="H120" s="185"/>
      <c r="I120" s="185"/>
      <c r="J120" s="185"/>
    </row>
    <row r="121" ht="12.75" customHeight="1">
      <c r="A121" s="183"/>
      <c r="B121" s="188"/>
      <c r="C121" s="189"/>
      <c r="D121" s="189"/>
      <c r="E121" s="189"/>
      <c r="F121" s="189"/>
      <c r="G121" s="189"/>
      <c r="H121" s="189"/>
      <c r="I121" s="189"/>
      <c r="J121" s="189"/>
    </row>
    <row r="122" ht="12.75" customHeight="1">
      <c r="A122" s="183"/>
      <c r="B122" s="101"/>
      <c r="C122" s="183"/>
      <c r="D122" s="183"/>
      <c r="E122" s="183"/>
      <c r="F122" s="190"/>
      <c r="G122" s="183"/>
      <c r="H122" s="183"/>
      <c r="I122" s="183"/>
      <c r="J122" s="183"/>
    </row>
    <row r="123" ht="12.0" customHeight="1">
      <c r="A123" s="183"/>
      <c r="B123" s="101"/>
      <c r="C123" s="183"/>
      <c r="D123" s="183"/>
      <c r="E123" s="183"/>
      <c r="F123" s="190"/>
      <c r="G123" s="183"/>
      <c r="H123" s="183"/>
      <c r="I123" s="183"/>
      <c r="J123" s="183"/>
    </row>
    <row r="124" ht="12.75" customHeight="1">
      <c r="A124" s="191" t="s">
        <v>403</v>
      </c>
    </row>
    <row r="125" ht="12.75" customHeight="1">
      <c r="A125" s="183" t="s">
        <v>404</v>
      </c>
    </row>
    <row r="126" ht="12.75" customHeight="1">
      <c r="A126" s="183" t="s">
        <v>405</v>
      </c>
    </row>
    <row r="127" ht="12.75" customHeight="1">
      <c r="A127" s="183" t="s">
        <v>406</v>
      </c>
    </row>
  </sheetData>
  <mergeCells count="12">
    <mergeCell ref="A6:B6"/>
    <mergeCell ref="C120:D120"/>
    <mergeCell ref="A124:J124"/>
    <mergeCell ref="A125:J125"/>
    <mergeCell ref="A126:J126"/>
    <mergeCell ref="A127:J127"/>
    <mergeCell ref="A1:J1"/>
    <mergeCell ref="A2:J2"/>
    <mergeCell ref="A3:B3"/>
    <mergeCell ref="A4:J4"/>
    <mergeCell ref="A5:F5"/>
    <mergeCell ref="C6:H6"/>
  </mergeCells>
  <hyperlinks>
    <hyperlink r:id="rId1" ref="B32"/>
    <hyperlink r:id="rId2" ref="B55"/>
    <hyperlink r:id="rId3" ref="B69"/>
    <hyperlink r:id="rId4" ref="B70"/>
    <hyperlink r:id="rId5" ref="B71"/>
    <hyperlink r:id="rId6" ref="B72"/>
    <hyperlink r:id="rId7" ref="B73"/>
    <hyperlink r:id="rId8" ref="B74"/>
    <hyperlink r:id="rId9" ref="B75"/>
    <hyperlink r:id="rId10" ref="B76"/>
    <hyperlink r:id="rId11" ref="B83"/>
    <hyperlink r:id="rId12" ref="B91"/>
  </hyperlinks>
  <printOptions/>
  <pageMargins bottom="0.75" footer="0.0" header="0.0" left="0.25" right="0.25" top="0.75"/>
  <pageSetup fitToHeight="0" paperSize="9" orientation="portrait"/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25"/>
    <col customWidth="1" min="2" max="2" width="9.5"/>
    <col customWidth="1" min="3" max="3" width="16.38"/>
    <col customWidth="1" min="4" max="4" width="47.13"/>
    <col customWidth="1" min="5" max="5" width="9.5"/>
    <col customWidth="1" min="6" max="6" width="15.63"/>
    <col customWidth="1" min="7" max="7" width="15.5"/>
  </cols>
  <sheetData>
    <row r="1">
      <c r="A1" s="192" t="s">
        <v>2</v>
      </c>
      <c r="B1" s="193" t="s">
        <v>407</v>
      </c>
      <c r="C1" s="194" t="s">
        <v>2</v>
      </c>
      <c r="D1" s="195" t="s">
        <v>3</v>
      </c>
      <c r="E1" s="193" t="s">
        <v>282</v>
      </c>
      <c r="F1" s="195" t="s">
        <v>408</v>
      </c>
      <c r="G1" s="195" t="s">
        <v>409</v>
      </c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</row>
    <row r="2">
      <c r="A2" s="197">
        <v>1.0</v>
      </c>
      <c r="B2" s="198">
        <f t="shared" ref="B2:B91" si="1">A2/$A$91</f>
        <v>0.01111111111</v>
      </c>
      <c r="C2" s="199" t="str">
        <f>'ORÇAMENTO (APODI)'!A27</f>
        <v>2.9</v>
      </c>
      <c r="D2" s="200" t="str">
        <f>'ORÇAMENTO (APODI)'!B27</f>
        <v>TELHAMENTO COM TELHA ONDULADA DE FIBROCIMENTO E = 6 MM, COM RECOBRIMENTO LATERAL DE 1/4 DE ONDA PARA TELHADO COM INCLINAÇÃO MAIOR QUE 10°, COM ATÉ 2 ÁGUAS, INCLUSO IÇAMENTO. AF_07/2019.
TELHAMENTO DA COBERTURA DO PRÉDIO, EXCETO DA GARAGEM E DA CAIXA D'ÁGUA.</v>
      </c>
      <c r="E2" s="201">
        <f>'ORÇAMENTO (APODI)'!I27</f>
        <v>3967.417384</v>
      </c>
      <c r="F2" s="198">
        <f t="shared" ref="F2:F91" si="2">E2/$E$93</f>
        <v>0.05009128583</v>
      </c>
      <c r="G2" s="198">
        <f>F2</f>
        <v>0.05009128583</v>
      </c>
    </row>
    <row r="3">
      <c r="A3" s="197">
        <v>2.0</v>
      </c>
      <c r="B3" s="198">
        <f t="shared" si="1"/>
        <v>0.02222222222</v>
      </c>
      <c r="C3" s="199" t="str">
        <f>'ORÇAMENTO (APODI)'!A101</f>
        <v>8.6</v>
      </c>
      <c r="D3" s="200" t="str">
        <f>'ORÇAMENTO (APODI)'!B101</f>
        <v>APLICAÇÃO MANUAL DE PINTURA COM TINTA TEXTURIZADA ACRÍLICA EM PAREDES EXTERNAS DE CASAS, UMA COR. AF_06/2014.
PINTURA DE TODAS AS PAREDES EXTERNAS.</v>
      </c>
      <c r="E3" s="201">
        <f>'ORÇAMENTO (APODI)'!I101</f>
        <v>7448.466398</v>
      </c>
      <c r="F3" s="198">
        <f t="shared" si="2"/>
        <v>0.0940418472</v>
      </c>
      <c r="G3" s="198">
        <f t="shared" ref="G3:G91" si="3">G2+F3</f>
        <v>0.144133133</v>
      </c>
    </row>
    <row r="4">
      <c r="A4" s="197">
        <v>3.0</v>
      </c>
      <c r="B4" s="198">
        <f t="shared" si="1"/>
        <v>0.03333333333</v>
      </c>
      <c r="C4" s="199" t="str">
        <f>'ORÇAMENTO (APODI)'!A25</f>
        <v>2.7</v>
      </c>
      <c r="D4" s="200" t="str">
        <f>'ORÇAMENTO (APODI)'!B25</f>
        <v>FABRICAÇÃO E INSTALAÇÃO DE PONTALETES DE MADEIRA NÃO APARELHADA PARA TELHADOS COM ATÉ 2 ÁGUAS E COM TELHA ONDULADA DE FIBROCIMENTO, ALUMÍNIO OU PLÁSTICA EM EDIFÍCIO INSTITUCIONAL TÉRREO, INCLUSO TRANSPORTE VERTICAL. AF_07/2019.
REFORÇO E SER IMPLANTADO NA ESTRUTURA DA COBERTURA DO PRÉDIO, EXCETO DA GARAGEM E DA CAIXA D'ÁGUA.</v>
      </c>
      <c r="E4" s="201">
        <f>'ORÇAMENTO (APODI)'!I25</f>
        <v>5488.603324</v>
      </c>
      <c r="F4" s="198">
        <f t="shared" si="2"/>
        <v>0.06929727108</v>
      </c>
      <c r="G4" s="198">
        <f t="shared" si="3"/>
        <v>0.2134304041</v>
      </c>
    </row>
    <row r="5">
      <c r="A5" s="197">
        <v>4.0</v>
      </c>
      <c r="B5" s="198">
        <f t="shared" si="1"/>
        <v>0.04444444444</v>
      </c>
      <c r="C5" s="199" t="str">
        <f>'ORÇAMENTO (APODI)'!A24</f>
        <v>2.6</v>
      </c>
      <c r="D5" s="200" t="str">
        <f>'ORÇAMENTO (APODI)'!B24</f>
        <v>RUFO EXTERNO/INTERNO EM CHAPA DE AÇO GALVANIZADO NÚMERO 26, CORTE DE 33 CM, INCLUSO IÇAMENTO. AF_07/2019.</v>
      </c>
      <c r="E5" s="201">
        <f>'ORÇAMENTO (APODI)'!I24</f>
        <v>5373.88432</v>
      </c>
      <c r="F5" s="198">
        <f t="shared" si="2"/>
        <v>0.06784886727</v>
      </c>
      <c r="G5" s="198">
        <f t="shared" si="3"/>
        <v>0.2812792714</v>
      </c>
    </row>
    <row r="6">
      <c r="A6" s="197">
        <v>5.0</v>
      </c>
      <c r="B6" s="198">
        <f t="shared" si="1"/>
        <v>0.05555555556</v>
      </c>
      <c r="C6" s="199" t="str">
        <f>'ORÇAMENTO (APODI)'!A81</f>
        <v>6.17</v>
      </c>
      <c r="D6" s="200" t="str">
        <f>'ORÇAMENTO (APODI)'!B81</f>
        <v>INSTALAÇÃO DE APARELHO CONDICIONADOR DE AR TIPO SPLIT HIGH WALL, DE 12.000 A 30.000 BTUS, CONFORME ESPECIFICAÇÃO.</v>
      </c>
      <c r="E6" s="201">
        <f>'ORÇAMENTO (APODI)'!I81</f>
        <v>4625.22752</v>
      </c>
      <c r="F6" s="198">
        <f t="shared" si="2"/>
        <v>0.05839657675</v>
      </c>
      <c r="G6" s="198">
        <f t="shared" si="3"/>
        <v>0.3396758481</v>
      </c>
    </row>
    <row r="7">
      <c r="A7" s="197">
        <v>6.0</v>
      </c>
      <c r="B7" s="198">
        <f t="shared" si="1"/>
        <v>0.06666666667</v>
      </c>
      <c r="C7" s="199" t="str">
        <f>'ORÇAMENTO (APODI)'!A100</f>
        <v>8.5</v>
      </c>
      <c r="D7" s="200" t="str">
        <f>'ORÇAMENTO (APODI)'!B100</f>
        <v>APLICAÇÃO MANUAL DE PINTURA COM TINTA LÁTEX ACRÍLICA EM PAREDES, DUAS DEMÃOS. AF_06/2014.
PINTURA DE TODAS AS PAREDES INTERNAS</v>
      </c>
      <c r="E7" s="201">
        <f>'ORÇAMENTO (APODI)'!I100</f>
        <v>3942.244262</v>
      </c>
      <c r="F7" s="198">
        <f t="shared" si="2"/>
        <v>0.04977345841</v>
      </c>
      <c r="G7" s="198">
        <f t="shared" si="3"/>
        <v>0.3894493065</v>
      </c>
    </row>
    <row r="8">
      <c r="A8" s="197">
        <v>7.0</v>
      </c>
      <c r="B8" s="198">
        <f t="shared" si="1"/>
        <v>0.07777777778</v>
      </c>
      <c r="C8" s="199" t="str">
        <f>'ORÇAMENTO (APODI)'!A106</f>
        <v>8.11</v>
      </c>
      <c r="D8" s="200" t="str">
        <f>'ORÇAMENTO (APODI)'!B106</f>
        <v>PINTURA COM TINTA ALQUÍDICA DE FUNDO E ACABAMENTO (ESMALTE SINTÉTICO PRETO BRILHANTE) APLICADA A ROLO OU PINCEL SOBRE SUPERFÍCIES METÁLICAS (EXCETO PERFIL) EXECUTADO EM OBRA (POR DEMÃO). AF_01/2020.
GRADES DE JANELAS, GRADES FRONTAIS, PORTAS METÁLICAS, CORRIMÃO. DUAS DEMÃOS.</v>
      </c>
      <c r="E8" s="201">
        <f>'ORÇAMENTO (APODI)'!I106</f>
        <v>3459.067004</v>
      </c>
      <c r="F8" s="198">
        <f t="shared" si="2"/>
        <v>0.04367302385</v>
      </c>
      <c r="G8" s="198">
        <f t="shared" si="3"/>
        <v>0.4331223304</v>
      </c>
    </row>
    <row r="9">
      <c r="A9" s="197">
        <v>8.0</v>
      </c>
      <c r="B9" s="198">
        <f t="shared" si="1"/>
        <v>0.08888888889</v>
      </c>
      <c r="C9" s="199" t="str">
        <f>'ORÇAMENTO (APODI)'!A55</f>
        <v>5.5</v>
      </c>
      <c r="D9" s="200" t="str">
        <f>'ORÇAMENTO (APODI)'!B55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E9" s="201">
        <f>'ORÇAMENTO (APODI)'!I55</f>
        <v>2252.896934</v>
      </c>
      <c r="F9" s="198">
        <f t="shared" si="2"/>
        <v>0.02844432368</v>
      </c>
      <c r="G9" s="198">
        <f t="shared" si="3"/>
        <v>0.4615666541</v>
      </c>
    </row>
    <row r="10">
      <c r="A10" s="197">
        <v>9.0</v>
      </c>
      <c r="B10" s="198">
        <f t="shared" si="1"/>
        <v>0.1</v>
      </c>
      <c r="C10" s="199" t="str">
        <f>'ORÇAMENTO (APODI)'!A107</f>
        <v>8.12</v>
      </c>
      <c r="D10" s="200" t="str">
        <f>'ORÇAMENTO (APODI)'!B107</f>
        <v>CAIAÇÃO EM TRÊS DEMÃOS EM PAREDES - M². PINTURA DOS MUROS DE CONTORNO</v>
      </c>
      <c r="E10" s="201">
        <f>'ORÇAMENTO (APODI)'!I107</f>
        <v>1924.822046</v>
      </c>
      <c r="F10" s="198">
        <f t="shared" si="2"/>
        <v>0.02430215981</v>
      </c>
      <c r="G10" s="198">
        <f t="shared" si="3"/>
        <v>0.4858688139</v>
      </c>
    </row>
    <row r="11">
      <c r="A11" s="197">
        <v>10.0</v>
      </c>
      <c r="B11" s="198">
        <f t="shared" si="1"/>
        <v>0.1111111111</v>
      </c>
      <c r="C11" s="199" t="str">
        <f>'ORÇAMENTO (APODI)'!A108</f>
        <v>8.13</v>
      </c>
      <c r="D11" s="200" t="str">
        <f>'ORÇAMENTO (APODI)'!B108</f>
        <v>PINTURA DE PISO COM TINTA ACRÍLICA, APLICAÇÃO MANUAL, 2 DEMÃOS, INCLUSO FUNDO PREPARADOR. AF_05/2021.
TODA A SUPERFÍCIE DO PISO DO ESTACIONAMENTO.</v>
      </c>
      <c r="E11" s="201">
        <f>'ORÇAMENTO (APODI)'!I108</f>
        <v>1821.268286</v>
      </c>
      <c r="F11" s="198">
        <f t="shared" si="2"/>
        <v>0.02299472465</v>
      </c>
      <c r="G11" s="198">
        <f t="shared" si="3"/>
        <v>0.5088635385</v>
      </c>
    </row>
    <row r="12">
      <c r="A12" s="197">
        <v>11.0</v>
      </c>
      <c r="B12" s="198">
        <f t="shared" si="1"/>
        <v>0.1222222222</v>
      </c>
      <c r="C12" s="199" t="str">
        <f>'ORÇAMENTO (APODI)'!A103</f>
        <v>8.8</v>
      </c>
      <c r="D12" s="200" t="str">
        <f>'ORÇAMENTO (APODI)'!B103</f>
        <v>PINTURA VERNIZ (INCOLOR) POLIURETÂNICO (RESINA ALQUÍDICA MODIFICADA) EM MADEIRA, 1 DEMÃO. AF_01/2021.
PORTAS E CAIXAS DE PORTA DE MADEIRA.</v>
      </c>
      <c r="E12" s="201">
        <f>'ORÇAMENTO (APODI)'!I103</f>
        <v>1728.327268</v>
      </c>
      <c r="F12" s="198">
        <f t="shared" si="2"/>
        <v>0.02182128242</v>
      </c>
      <c r="G12" s="198">
        <f t="shared" si="3"/>
        <v>0.530684821</v>
      </c>
    </row>
    <row r="13">
      <c r="A13" s="197">
        <v>12.0</v>
      </c>
      <c r="B13" s="198">
        <f t="shared" si="1"/>
        <v>0.1333333333</v>
      </c>
      <c r="C13" s="199" t="str">
        <f>'ORÇAMENTO (APODI)'!A28</f>
        <v>2.10</v>
      </c>
      <c r="D13" s="200" t="str">
        <f>'ORÇAMENTO (APODI)'!B28</f>
        <v>CUMEEIRA PARA TELHA DE FIBROCIMENTO ONDULADA E = 6 MM, INCLUSO ACESSÓRIOS DE FIXAÇÃO E IÇAMENTO. AF_07/2019.
CUMEEIRA DA COBERTURA CENTRAL (2 ÁGUAS).</v>
      </c>
      <c r="E13" s="201">
        <f>'ORÇAMENTO (APODI)'!I28</f>
        <v>1655.368929</v>
      </c>
      <c r="F13" s="198">
        <f t="shared" si="2"/>
        <v>0.02090013482</v>
      </c>
      <c r="G13" s="198">
        <f t="shared" si="3"/>
        <v>0.5515849558</v>
      </c>
    </row>
    <row r="14">
      <c r="A14" s="197">
        <v>13.0</v>
      </c>
      <c r="B14" s="198">
        <f t="shared" si="1"/>
        <v>0.1444444444</v>
      </c>
      <c r="C14" s="199" t="str">
        <f>'ORÇAMENTO (APODI)'!A105</f>
        <v>8.10</v>
      </c>
      <c r="D14" s="200" t="str">
        <f>'ORÇAMENTO (APODI)'!B105</f>
        <v>PINTURA COM TINTA ALQUÍDICA DE FUNDO (TIPO ZARCÃO) PULVERIZADA SOBRE SUPERFÍCIES METÁLICAS (EXCETO PERFIL) EXECUTADO EM OBRA (POR DEMÃO). AF_01/2020.
GRADES DE JANELAS, GRADIS FRONTAIS, PORTAS METÁLICAS.</v>
      </c>
      <c r="E14" s="201">
        <f>'ORÇAMENTO (APODI)'!I105</f>
        <v>1602.595263</v>
      </c>
      <c r="F14" s="198">
        <f t="shared" si="2"/>
        <v>0.02023383215</v>
      </c>
      <c r="G14" s="198">
        <f t="shared" si="3"/>
        <v>0.5718187879</v>
      </c>
    </row>
    <row r="15">
      <c r="A15" s="197">
        <v>14.0</v>
      </c>
      <c r="B15" s="198">
        <f t="shared" si="1"/>
        <v>0.1555555556</v>
      </c>
      <c r="C15" s="199" t="str">
        <f>'ORÇAMENTO (APODI)'!A80</f>
        <v>6.16</v>
      </c>
      <c r="D15" s="200" t="str">
        <f>'ORÇAMENTO (APODI)'!B80</f>
        <v>DESINSTALAÇÃO DE APARELHO CONDICIONADOR DE AR TIPO SPLIT HIGH WALL, TODAS AS POTÊNCIAS, CONFORME ESPECIFICAÇÃO.</v>
      </c>
      <c r="E15" s="201">
        <f>'ORÇAMENTO (APODI)'!I80</f>
        <v>1541.742507</v>
      </c>
      <c r="F15" s="198">
        <f t="shared" si="2"/>
        <v>0.01946552558</v>
      </c>
      <c r="G15" s="198">
        <f t="shared" si="3"/>
        <v>0.5912843135</v>
      </c>
    </row>
    <row r="16">
      <c r="A16" s="197">
        <v>15.0</v>
      </c>
      <c r="B16" s="198">
        <f t="shared" si="1"/>
        <v>0.1666666667</v>
      </c>
      <c r="C16" s="199" t="str">
        <f>'ORÇAMENTO (APODI)'!A31</f>
        <v>2.13</v>
      </c>
      <c r="D16" s="200" t="str">
        <f>'ORÇAMENTO (APODI)'!B31</f>
        <v>IMPERMEABILIZAÇÃO DE SUPERFÍCIE COM MANTA ASFÁLTICA, UMA CAMADA, INCLUSIVE APLICAÇÃO DE PRIMER ASFÁLTICO, E=3MM. AF_06/2018.
APLICAÇÃO NAS CALHAS DE ÁGUAS PLUVIAIS.</v>
      </c>
      <c r="E16" s="201">
        <f>'ORÇAMENTO (APODI)'!I31</f>
        <v>1367.397125</v>
      </c>
      <c r="F16" s="198">
        <f t="shared" si="2"/>
        <v>0.01726429907</v>
      </c>
      <c r="G16" s="198">
        <f t="shared" si="3"/>
        <v>0.6085486126</v>
      </c>
    </row>
    <row r="17">
      <c r="A17" s="197">
        <v>16.0</v>
      </c>
      <c r="B17" s="198">
        <f t="shared" si="1"/>
        <v>0.1777777778</v>
      </c>
      <c r="C17" s="199" t="str">
        <f>'ORÇAMENTO (APODI)'!A83</f>
        <v>6.19</v>
      </c>
      <c r="D17" s="200" t="str">
        <f>'ORÇAMENTO (APODI)'!B83</f>
        <v>BOMBA CENTRÍFUGA, MONOFÁSICA, 0,5 CV OU 0,49 HP, HM 6 A 20 M, Q 1,2 A 8,3 M3/H - FORNECIMENTO E INSTALAÇÃO. AF_12/2020.
BOMBA ANAUGER 700. REFERÊNCIA DE PRODUTO:
https://anauger.com.br/bombas-vibratorias/anauger-700-5g/</v>
      </c>
      <c r="E17" s="201">
        <f>'ORÇAMENTO (APODI)'!I83</f>
        <v>1362.283679</v>
      </c>
      <c r="F17" s="198">
        <f t="shared" si="2"/>
        <v>0.01719973841</v>
      </c>
      <c r="G17" s="198">
        <f t="shared" si="3"/>
        <v>0.625748351</v>
      </c>
    </row>
    <row r="18">
      <c r="A18" s="197">
        <v>17.0</v>
      </c>
      <c r="B18" s="198">
        <f t="shared" si="1"/>
        <v>0.1888888889</v>
      </c>
      <c r="C18" s="199" t="str">
        <f>'ORÇAMENTO (APODI)'!A51</f>
        <v>5.1</v>
      </c>
      <c r="D18" s="200" t="str">
        <f>'ORÇAMENTO (APODI)'!B51</f>
        <v>MANUTENÇÃO DAS GRADES FRONTAIS EM METALON COM SUBSTITUIÇÃO DAS BARRAS DANIFICADAS.
GRADIS FRONTAIS, GRADES DE PROTEÇÃO DAS JANELAS E PORTÃO LATERAL.</v>
      </c>
      <c r="E18" s="201">
        <f>'ORÇAMENTO (APODI)'!I51</f>
        <v>1345.431668</v>
      </c>
      <c r="F18" s="198">
        <f t="shared" si="2"/>
        <v>0.01698697055</v>
      </c>
      <c r="G18" s="198">
        <f t="shared" si="3"/>
        <v>0.6427353215</v>
      </c>
    </row>
    <row r="19">
      <c r="A19" s="197">
        <v>18.0</v>
      </c>
      <c r="B19" s="198">
        <f t="shared" si="1"/>
        <v>0.2</v>
      </c>
      <c r="C19" s="199" t="str">
        <f>'ORÇAMENTO (APODI)'!A61</f>
        <v>5.11</v>
      </c>
      <c r="D19" s="200" t="str">
        <f>'ORÇAMENTO (APODI)'!B61</f>
        <v>PORTA DE MADEIRA PARA VERNIZ, SEMI-OCA (LEVE OU MÉDIA), 90X210 CM, ESPESSURA DE 3,5CM, INCLUSO DOBRADIÇAS - FORNECIMENTO E INSTALAÇÃO. AF_12/2019.
SUBSTITUIÇÃO DA PORTA DA SALA DE APOIO ADMINISTRATIVO E SALA DO CARTÓRIO.</v>
      </c>
      <c r="E19" s="201">
        <f>'ORÇAMENTO (APODI)'!I61</f>
        <v>1263.48368</v>
      </c>
      <c r="F19" s="198">
        <f t="shared" si="2"/>
        <v>0.01595232264</v>
      </c>
      <c r="G19" s="198">
        <f t="shared" si="3"/>
        <v>0.6586876442</v>
      </c>
    </row>
    <row r="20">
      <c r="A20" s="197">
        <v>19.0</v>
      </c>
      <c r="B20" s="198">
        <f t="shared" si="1"/>
        <v>0.2111111111</v>
      </c>
      <c r="C20" s="199" t="str">
        <f>'ORÇAMENTO (APODI)'!A78</f>
        <v>6.14</v>
      </c>
      <c r="D20" s="200" t="str">
        <f>'ORÇAMENTO (APODI)'!B78</f>
        <v>(COMPOSIÇÃO REPRESENTATIVA) DO SERVIÇO DE INSTALAÇÃO DE TUBOS DE PVC, SOLDÁVEL, ÁGUA FRIA, DN 25 MM (INSTALADO EM RAMAL, SUB-RAMAL, RAMAL DEDISTRIBUIÇÃO OU PRUMADA), INCLUSIVE CONEXÕES, CORTES E FIXAÇÕES, PARA PRÉDIOS. AF_10/2015.</v>
      </c>
      <c r="E20" s="201">
        <f>'ORÇAMENTO (APODI)'!I78</f>
        <v>1255.87775</v>
      </c>
      <c r="F20" s="198">
        <f t="shared" si="2"/>
        <v>0.01585629271</v>
      </c>
      <c r="G20" s="198">
        <f t="shared" si="3"/>
        <v>0.6745439369</v>
      </c>
    </row>
    <row r="21">
      <c r="A21" s="197">
        <v>20.0</v>
      </c>
      <c r="B21" s="198">
        <f t="shared" si="1"/>
        <v>0.2222222222</v>
      </c>
      <c r="C21" s="199" t="str">
        <f>'ORÇAMENTO (APODI)'!A33</f>
        <v>2.15</v>
      </c>
      <c r="D21" s="200" t="str">
        <f>'ORÇAMENTO (APODI)'!B33</f>
        <v>TOLDO COM ESTRUTURA METÁLICA.
SOBRE A PORTA DO FUNDO DO CARTÓRIO.</v>
      </c>
      <c r="E21" s="201">
        <f>'ORÇAMENTO (APODI)'!I33</f>
        <v>1136.09849</v>
      </c>
      <c r="F21" s="198">
        <f t="shared" si="2"/>
        <v>0.01434399981</v>
      </c>
      <c r="G21" s="198">
        <f t="shared" si="3"/>
        <v>0.6888879367</v>
      </c>
    </row>
    <row r="22">
      <c r="A22" s="197">
        <v>21.0</v>
      </c>
      <c r="B22" s="198">
        <f t="shared" si="1"/>
        <v>0.2333333333</v>
      </c>
      <c r="C22" s="199" t="str">
        <f>'ORÇAMENTO (APODI)'!A74</f>
        <v>6.10</v>
      </c>
      <c r="D22" s="200" t="str">
        <f>'ORÇAMENTO (APODI)'!B74</f>
        <v>LUMINÁRIA TUBULAR LED 2x18W 120CM SOBREPOR SLIM CALHA - FORNECIMENTO E INSTALAÇÃO.
REFERÊNCIA DE PRODUTO:
https://ourolux.com.br/produtos/luminarias/luminaria-slim/luminaria-superled-slim-120cm-36w-biv-6500k.html</v>
      </c>
      <c r="E22" s="201">
        <f>'ORÇAMENTO (APODI)'!I74</f>
        <v>1130.611172</v>
      </c>
      <c r="F22" s="198">
        <f t="shared" si="2"/>
        <v>0.01427471876</v>
      </c>
      <c r="G22" s="198">
        <f t="shared" si="3"/>
        <v>0.7031626555</v>
      </c>
    </row>
    <row r="23">
      <c r="A23" s="197">
        <v>22.0</v>
      </c>
      <c r="B23" s="198">
        <f t="shared" si="1"/>
        <v>0.2444444444</v>
      </c>
      <c r="C23" s="199" t="str">
        <f>'ORÇAMENTO (APODI)'!A23</f>
        <v>2.5</v>
      </c>
      <c r="D23" s="200" t="str">
        <f>'ORÇAMENTO (APODI)'!B23</f>
        <v>CHAPIM PRÉ-MOLDADO EM CONCRETO.</v>
      </c>
      <c r="E23" s="201">
        <f>'ORÇAMENTO (APODI)'!I23</f>
        <v>989.9168574</v>
      </c>
      <c r="F23" s="198">
        <f t="shared" si="2"/>
        <v>0.01249835938</v>
      </c>
      <c r="G23" s="198">
        <f t="shared" si="3"/>
        <v>0.7156610148</v>
      </c>
    </row>
    <row r="24">
      <c r="A24" s="197">
        <v>23.0</v>
      </c>
      <c r="B24" s="198">
        <f t="shared" si="1"/>
        <v>0.2555555556</v>
      </c>
      <c r="C24" s="199" t="str">
        <f>'ORÇAMENTO (APODI)'!A54</f>
        <v>5.4</v>
      </c>
      <c r="D24" s="200" t="str">
        <f>'ORÇAMENTO (APODI)'!B54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E24" s="201">
        <f>'ORÇAMENTO (APODI)'!I54</f>
        <v>875.0545032</v>
      </c>
      <c r="F24" s="198">
        <f t="shared" si="2"/>
        <v>0.01104814568</v>
      </c>
      <c r="G24" s="198">
        <f t="shared" si="3"/>
        <v>0.7267091605</v>
      </c>
    </row>
    <row r="25">
      <c r="A25" s="197">
        <v>24.0</v>
      </c>
      <c r="B25" s="198">
        <f t="shared" si="1"/>
        <v>0.2666666667</v>
      </c>
      <c r="C25" s="199" t="str">
        <f>'ORÇAMENTO (APODI)'!A30</f>
        <v>2.12</v>
      </c>
      <c r="D25" s="200" t="str">
        <f>'ORÇAMENTO (APODI)'!B30</f>
        <v>LIMPEZA DE CALHA DE ZINCO (REQUISITOS: COM USO DE ESCOVAS MANUAIS, PANOS OU FERRAMENTAS PORTÁTEIS COM USO DE ÁGUA OU SABÃO NEUTRO. EXCLUIDA A POSSIBILIDADE DE USO DE PRODUTOS QUE POLUAM O MEIO AMBIENTE).
LIMPEZA DO PERÍMETRO TOTAL DAS CALHAS.</v>
      </c>
      <c r="E25" s="201">
        <f>'ORÇAMENTO (APODI)'!I30</f>
        <v>847.0759881</v>
      </c>
      <c r="F25" s="198">
        <f t="shared" si="2"/>
        <v>0.0106948983</v>
      </c>
      <c r="G25" s="198">
        <f t="shared" si="3"/>
        <v>0.7374040588</v>
      </c>
    </row>
    <row r="26">
      <c r="A26" s="197">
        <v>25.0</v>
      </c>
      <c r="B26" s="198">
        <f t="shared" si="1"/>
        <v>0.2777777778</v>
      </c>
      <c r="C26" s="199" t="str">
        <f>'ORÇAMENTO (APODI)'!A32</f>
        <v>2.14</v>
      </c>
      <c r="D26" s="200" t="str">
        <f>'ORÇAMENTO (APODI)'!B32</f>
        <v>PINTURA HIDROFUGANTE COM SILICONE, APLICAÇÃO MANUAL, 2 DEMÃOS. AF_05/2021. (REQUISITOS: COM USO DE SIKAFILL, MANTA LIQUIDA DA AXTON, VEDAPREN FAST OU SIMILAR). 
PINTURA DAS CALHAS DE ÁGUAS PLUVIAIS.
REFERÊNCIA DE PRODUTO: https://www.quartzolit.weber/impermeabilizantes-quartzolit/impermeabilizantes-para-lajes-e-telhados/impermeabilizante-manta-liquida-branca-quartzolitt</v>
      </c>
      <c r="E26" s="201">
        <f>'ORÇAMENTO (APODI)'!I32</f>
        <v>817.7462384</v>
      </c>
      <c r="F26" s="198">
        <f t="shared" si="2"/>
        <v>0.01032459068</v>
      </c>
      <c r="G26" s="198">
        <f t="shared" si="3"/>
        <v>0.7477286495</v>
      </c>
    </row>
    <row r="27">
      <c r="A27" s="197">
        <v>26.0</v>
      </c>
      <c r="B27" s="198">
        <f t="shared" si="1"/>
        <v>0.2888888889</v>
      </c>
      <c r="C27" s="199" t="str">
        <f>'ORÇAMENTO (APODI)'!A91</f>
        <v>7.1</v>
      </c>
      <c r="D27" s="200" t="str">
        <f>'ORÇAMENTO (APODI)'!B91</f>
        <v>PLACA DE SINALIZAÇÃO, DIM.: 60 X 80 CM, - "ESTACIONAMENTO RESERVADO - DEFICIENTE/IDOSOS", INCLUSO BARROTE PARA FIXAÇÃO - FORNECIMENTO E INSTALAÇÃO.
FIXAÇÃO COM PARAFUSOS E BUCHAS.
REFERÊNCIA DE PRODUTO:
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v>
      </c>
      <c r="E27" s="201">
        <f>'ORÇAMENTO (APODI)'!I91</f>
        <v>817.1620721</v>
      </c>
      <c r="F27" s="198">
        <f t="shared" si="2"/>
        <v>0.0103172152</v>
      </c>
      <c r="G27" s="198">
        <f t="shared" si="3"/>
        <v>0.7580458647</v>
      </c>
    </row>
    <row r="28">
      <c r="A28" s="197">
        <v>27.0</v>
      </c>
      <c r="B28" s="198">
        <f t="shared" si="1"/>
        <v>0.3</v>
      </c>
      <c r="C28" s="199" t="str">
        <f>'ORÇAMENTO (APODI)'!A53</f>
        <v>5.3</v>
      </c>
      <c r="D28" s="200" t="str">
        <f>'ORÇAMENTO (APODI)'!B53</f>
        <v>MANUTENÇÃO DOS PORTÕES DE ABRIR EM METALON E CHAPA, COM SUBSTITUIÇÃO DE DOBRADICAS, BARRAS DANIFICADAS E FECHADURA DE CILINDRO CROMADA. INCLUSIVE CHUMBAMENTO.
PORTAS METÁLICAS - FINAL DO CORREDOR, DEPÓSITO DE URNAS E DE ACESSO AOS RESERVATÓRIOS.</v>
      </c>
      <c r="E28" s="201">
        <f>'ORÇAMENTO (APODI)'!I53</f>
        <v>778.113743</v>
      </c>
      <c r="F28" s="198">
        <f t="shared" si="2"/>
        <v>0.009824204045</v>
      </c>
      <c r="G28" s="198">
        <f t="shared" si="3"/>
        <v>0.7678700687</v>
      </c>
    </row>
    <row r="29">
      <c r="A29" s="197">
        <v>28.0</v>
      </c>
      <c r="B29" s="198">
        <f t="shared" si="1"/>
        <v>0.3111111111</v>
      </c>
      <c r="C29" s="199" t="str">
        <f>'ORÇAMENTO (APODI)'!A22</f>
        <v>2.4</v>
      </c>
      <c r="D29" s="200" t="str">
        <f>'ORÇAMENTO (APODI)'!B22</f>
        <v>LIMPEZA DE CONTRAPISO COM VASSOURA A SECO. AF_04/2019.
LIMPEZA DA LAJE SOB AS TELHAS REMOVIDAS.</v>
      </c>
      <c r="E29" s="201">
        <f>'ORÇAMENTO (APODI)'!I22</f>
        <v>657.8101362</v>
      </c>
      <c r="F29" s="198">
        <f t="shared" si="2"/>
        <v>0.008305290916</v>
      </c>
      <c r="G29" s="198">
        <f t="shared" si="3"/>
        <v>0.7761753597</v>
      </c>
    </row>
    <row r="30">
      <c r="A30" s="197">
        <v>29.0</v>
      </c>
      <c r="B30" s="198">
        <f t="shared" si="1"/>
        <v>0.3222222222</v>
      </c>
      <c r="C30" s="199" t="str">
        <f>'ORÇAMENTO (APODI)'!A15</f>
        <v>1.5</v>
      </c>
      <c r="D30" s="200" t="str">
        <f>'ORÇAMENTO (APODI)'!B15</f>
        <v>LOCAÇÃO MENSAL DE ANDAIME METÁLICO.
QUANTITATIVO PREVISTO PARA O PRAZO TOTAL DO CONTRATO.</v>
      </c>
      <c r="E30" s="201">
        <f>'ORÇAMENTO (APODI)'!I15</f>
        <v>698.9094583</v>
      </c>
      <c r="F30" s="198">
        <f t="shared" si="2"/>
        <v>0.008824197219</v>
      </c>
      <c r="G30" s="198">
        <f t="shared" si="3"/>
        <v>0.7849995569</v>
      </c>
    </row>
    <row r="31">
      <c r="A31" s="197">
        <v>30.0</v>
      </c>
      <c r="B31" s="198">
        <f t="shared" si="1"/>
        <v>0.3333333333</v>
      </c>
      <c r="C31" s="199" t="str">
        <f>'ORÇAMENTO (APODI)'!A19</f>
        <v>2.1</v>
      </c>
      <c r="D31" s="200" t="str">
        <f>'ORÇAMENTO (APODI)'!B19</f>
        <v>REMOÇÃO DE TELHAS, DE FIBROCIMENTO, METÁLICA E CERÂMICA, DE FORMA MANUAL, COM REAPROVEITAMENTO. AF_12/2017.
TELHAS DA COBERTURA DO PRÉDIO, EXCETO DA GARAGEM E DA CAIXA D'ÁGUA.</v>
      </c>
      <c r="E31" s="201">
        <f>'ORÇAMENTO (APODI)'!I19</f>
        <v>192.7178133</v>
      </c>
      <c r="F31" s="198">
        <f t="shared" si="2"/>
        <v>0.002433190698</v>
      </c>
      <c r="G31" s="198">
        <f t="shared" si="3"/>
        <v>0.7874327476</v>
      </c>
    </row>
    <row r="32">
      <c r="A32" s="197">
        <v>31.0</v>
      </c>
      <c r="B32" s="198">
        <f t="shared" si="1"/>
        <v>0.3444444444</v>
      </c>
      <c r="C32" s="199" t="str">
        <f>'ORÇAMENTO (APODI)'!A76</f>
        <v>6.12</v>
      </c>
      <c r="D32" s="200" t="str">
        <f>'ORÇAMENTO (APODI)'!B76</f>
        <v>LUMINÁRIA ARANDELA TIPO TARTARUGA, DE SOBREPOR, COM 1 LÂMPADA LED DE 6W, SEM REATOR - FORNECIMENTO E INSTALAÇÃO. AF_02/2020.
REFERÊNCIA DE PRODUTO:
https://ourolux.com.br/produtos/luminarias/tartaruga/luminaria-tartaruga-led-8w-biv-6500k.html</v>
      </c>
      <c r="E32" s="201">
        <f>'ORÇAMENTO (APODI)'!I76</f>
        <v>669.3089657</v>
      </c>
      <c r="F32" s="198">
        <f t="shared" si="2"/>
        <v>0.008450471294</v>
      </c>
      <c r="G32" s="198">
        <f t="shared" si="3"/>
        <v>0.7958832189</v>
      </c>
    </row>
    <row r="33">
      <c r="A33" s="197">
        <v>32.0</v>
      </c>
      <c r="B33" s="198">
        <f t="shared" si="1"/>
        <v>0.3555555556</v>
      </c>
      <c r="C33" s="199" t="str">
        <f>'ORÇAMENTO (APODI)'!A75</f>
        <v>6.11</v>
      </c>
      <c r="D33" s="200" t="str">
        <f>'ORÇAMENTO (APODI)'!B75</f>
        <v>LUMINÁRIA TIPO PLAFON CIRCULAR, DE SOBREPOR, COM LED DE 12/13 W - FORNECIMENTO E INSTALAÇÃO. AF_03/2022.
REFERÊNCIA DE PRODUTO:
https://ourolux.com.br/produtos/luminarias/plafons-drivers/plafon-sobrepor-caixa/plafon-superled-sobrepor-12w-biv-4000k-redondo.html</v>
      </c>
      <c r="E33" s="201">
        <f>'ORÇAMENTO (APODI)'!I75</f>
        <v>629.9045968</v>
      </c>
      <c r="F33" s="198">
        <f t="shared" si="2"/>
        <v>0.007952964903</v>
      </c>
      <c r="G33" s="198">
        <f t="shared" si="3"/>
        <v>0.8038361838</v>
      </c>
    </row>
    <row r="34">
      <c r="A34" s="197">
        <v>33.0</v>
      </c>
      <c r="B34" s="198">
        <f t="shared" si="1"/>
        <v>0.3666666667</v>
      </c>
      <c r="C34" s="199" t="str">
        <f>'ORÇAMENTO (APODI)'!A65</f>
        <v>6.1</v>
      </c>
      <c r="D34" s="200" t="str">
        <f>'ORÇAMENTO (APODI)'!B65</f>
        <v>QUADRO DE MEDIÇÃO TRIFÁSICA (acima de 10 kva)
COM CAIXA DE ACRÍLICO NO PADRÃO DA COSERN</v>
      </c>
      <c r="E34" s="201">
        <f>'ORÇAMENTO (APODI)'!I65</f>
        <v>618.8811379</v>
      </c>
      <c r="F34" s="198">
        <f t="shared" si="2"/>
        <v>0.007813786395</v>
      </c>
      <c r="G34" s="198">
        <f t="shared" si="3"/>
        <v>0.8116499702</v>
      </c>
    </row>
    <row r="35">
      <c r="A35" s="197">
        <v>34.0</v>
      </c>
      <c r="B35" s="198">
        <f t="shared" si="1"/>
        <v>0.3777777778</v>
      </c>
      <c r="C35" s="199" t="str">
        <f>'ORÇAMENTO (APODI)'!A57</f>
        <v>5.7</v>
      </c>
      <c r="D35" s="200" t="str">
        <f>'ORÇAMENTO (APODI)'!B57</f>
        <v>MANUTENÇÃO DE ESQUADRIAS EM ALUMÍNIO.
SUBSTITUIÇÃO DAS ROLDANAS E ACESSÓRIOS EM JANELAS EM ALUMÍNIO E VIDRO.</v>
      </c>
      <c r="E35" s="201">
        <f>'ORÇAMENTO (APODI)'!I57</f>
        <v>617.8170786</v>
      </c>
      <c r="F35" s="198">
        <f t="shared" si="2"/>
        <v>0.007800351938</v>
      </c>
      <c r="G35" s="198">
        <f t="shared" si="3"/>
        <v>0.8194503221</v>
      </c>
    </row>
    <row r="36">
      <c r="A36" s="197">
        <v>35.0</v>
      </c>
      <c r="B36" s="198">
        <f t="shared" si="1"/>
        <v>0.3888888889</v>
      </c>
      <c r="C36" s="199" t="str">
        <f>'ORÇAMENTO (APODI)'!A14</f>
        <v>1.4</v>
      </c>
      <c r="D36" s="200" t="str">
        <f>'ORÇAMENTO (APODI)'!B14</f>
        <v>COLETA E CARGA MANUAIS DE ENTULHO.
INCLUINDO MATERIAL METÁLICO DESCARTADO NO FUNDO DO CARTÓRIO E GRADES/PORTÕES ANTIGOS.</v>
      </c>
      <c r="E36" s="201">
        <f>'ORÇAMENTO (APODI)'!I14</f>
        <v>595.0455182</v>
      </c>
      <c r="F36" s="198">
        <f t="shared" si="2"/>
        <v>0.007512845826</v>
      </c>
      <c r="G36" s="198">
        <f t="shared" si="3"/>
        <v>0.8269631679</v>
      </c>
    </row>
    <row r="37">
      <c r="A37" s="197">
        <v>36.0</v>
      </c>
      <c r="B37" s="198">
        <f t="shared" si="1"/>
        <v>0.4</v>
      </c>
      <c r="C37" s="199" t="str">
        <f>'ORÇAMENTO (APODI)'!A116</f>
        <v>9.3</v>
      </c>
      <c r="D37" s="200" t="str">
        <f>'ORÇAMENTO (APODI)'!B116</f>
        <v>LIMPEZA DE CAIXA D'ÁGUA COM 2.000L E CISTERNA COM 5000 LITROS</v>
      </c>
      <c r="E37" s="201">
        <f>'ORÇAMENTO (APODI)'!I116</f>
        <v>578.15344</v>
      </c>
      <c r="F37" s="198">
        <f t="shared" si="2"/>
        <v>0.007299572094</v>
      </c>
      <c r="G37" s="198">
        <f t="shared" si="3"/>
        <v>0.83426274</v>
      </c>
    </row>
    <row r="38">
      <c r="A38" s="197">
        <v>37.0</v>
      </c>
      <c r="B38" s="198">
        <f t="shared" si="1"/>
        <v>0.4111111111</v>
      </c>
      <c r="C38" s="199" t="str">
        <f>'ORÇAMENTO (APODI)'!A104</f>
        <v>8.9</v>
      </c>
      <c r="D38" s="200" t="str">
        <f>'ORÇAMENTO (APODI)'!B104</f>
        <v>LIXAMENTO MANUAL EM SUPERFÍCIES METÁLICAS EM OBRA. AF_01/2020.
GRADES DE JANELAS, GRADIS FRONTAIS, PORTAS METÁLICAS.</v>
      </c>
      <c r="E38" s="201">
        <f>'ORÇAMENTO (APODI)'!I104</f>
        <v>573.385794</v>
      </c>
      <c r="F38" s="198">
        <f t="shared" si="2"/>
        <v>0.007239377389</v>
      </c>
      <c r="G38" s="198">
        <f t="shared" si="3"/>
        <v>0.8415021174</v>
      </c>
    </row>
    <row r="39">
      <c r="A39" s="197">
        <v>38.0</v>
      </c>
      <c r="B39" s="198">
        <f t="shared" si="1"/>
        <v>0.4222222222</v>
      </c>
      <c r="C39" s="199" t="str">
        <f>'ORÇAMENTO (APODI)'!A99</f>
        <v>8.4</v>
      </c>
      <c r="D39" s="200" t="str">
        <f>'ORÇAMENTO (APODI)'!B99</f>
        <v>PINTURA LÁTEX ACRÍLICA PREMIUM, APLICAÇÃO MANUAL EM TETO, DUAS DEMÃOS. AF_04/2023.
LAJES EXTERNAS/BEIRAL DO CONTORNO DA EDIFICAÇÃO.</v>
      </c>
      <c r="E39" s="201">
        <f>'ORÇAMENTO (APODI)'!I99</f>
        <v>566.346005</v>
      </c>
      <c r="F39" s="198">
        <f t="shared" si="2"/>
        <v>0.007150495366</v>
      </c>
      <c r="G39" s="198">
        <f t="shared" si="3"/>
        <v>0.8486526128</v>
      </c>
    </row>
    <row r="40">
      <c r="A40" s="197">
        <v>39.0</v>
      </c>
      <c r="B40" s="198">
        <f t="shared" si="1"/>
        <v>0.4333333333</v>
      </c>
      <c r="C40" s="199" t="str">
        <f>'ORÇAMENTO (APODI)'!A60</f>
        <v>5.10</v>
      </c>
      <c r="D40" s="200" t="str">
        <f>'ORÇAMENTO (APODI)'!B60</f>
        <v>BATENTE PARA PORTA DE MADEIRA, FIXAÇÃO COM ARGAMASSA, PADRÃO MÉDIO - FORNECIMENTO E INSTALAÇÃO. AF_12/2019.
PORTA DO PRÉDIO COM BATENTE DANIFICADO.</v>
      </c>
      <c r="E40" s="201">
        <f>'ORÇAMENTO (APODI)'!I60</f>
        <v>534.2266264</v>
      </c>
      <c r="F40" s="198">
        <f t="shared" si="2"/>
        <v>0.006744966827</v>
      </c>
      <c r="G40" s="198">
        <f t="shared" si="3"/>
        <v>0.8553975796</v>
      </c>
    </row>
    <row r="41">
      <c r="A41" s="197">
        <v>40.0</v>
      </c>
      <c r="B41" s="198">
        <f t="shared" si="1"/>
        <v>0.4444444444</v>
      </c>
      <c r="C41" s="199" t="str">
        <f>'ORÇAMENTO (APODI)'!A62</f>
        <v>5.12</v>
      </c>
      <c r="D41" s="200" t="str">
        <f>'ORÇAMENTO (APODI)'!B62</f>
        <v>PORTA DE MADEIRA PARA VERNIZ, SEMI-OCA (LEVE OU MÉDIA), 70X210CM, ESPESSURA DE 3,5CM, INCLUSO DOBRADIÇAS - FORNECIMENTO E INSTALAÇÃO. AF_12/2019. SUBSTITUIÇÃO DA PORTA DO BANHEIRO FEMININO DAS SERVIDORAS.</v>
      </c>
      <c r="E41" s="201">
        <f>'ORÇAMENTO (APODI)'!I62</f>
        <v>500.4367698</v>
      </c>
      <c r="F41" s="198">
        <f t="shared" si="2"/>
        <v>0.006318347392</v>
      </c>
      <c r="G41" s="198">
        <f t="shared" si="3"/>
        <v>0.861715927</v>
      </c>
    </row>
    <row r="42">
      <c r="A42" s="197">
        <v>41.0</v>
      </c>
      <c r="B42" s="198">
        <f t="shared" si="1"/>
        <v>0.4555555556</v>
      </c>
      <c r="C42" s="199" t="str">
        <f>'ORÇAMENTO (APODI)'!A16</f>
        <v>1.6</v>
      </c>
      <c r="D42" s="200" t="str">
        <f>'ORÇAMENTO (APODI)'!B16</f>
        <v>TRANSPORTE COM CAMINHÃO BASCULANTE DE 6 M3, EM VIA URBANA PAVIMENTADA, DMT ATÉ 30 KM (UNIDADE: M3XKM). AF_01/2018.</v>
      </c>
      <c r="E42" s="201">
        <f>'ORÇAMENTO (APODI)'!I16</f>
        <v>493.4699515</v>
      </c>
      <c r="F42" s="198">
        <f t="shared" si="2"/>
        <v>0.006230386672</v>
      </c>
      <c r="G42" s="198">
        <f t="shared" si="3"/>
        <v>0.8679463137</v>
      </c>
    </row>
    <row r="43">
      <c r="A43" s="197">
        <v>42.0</v>
      </c>
      <c r="B43" s="198">
        <f t="shared" si="1"/>
        <v>0.4666666667</v>
      </c>
      <c r="C43" s="199" t="str">
        <f>'ORÇAMENTO (APODI)'!A114</f>
        <v>9.1</v>
      </c>
      <c r="D43" s="200" t="str">
        <f>'ORÇAMENTO (APODI)'!B114</f>
        <v>LIMPEZA DE PISO CERÂMICO OU PORCELANATO COM PANO ÚMIDO. AF_04/2019.
LIMPEZA INTERNA DO PISO APÓS OS SERVIÇOS DE PINTURA.</v>
      </c>
      <c r="E43" s="201">
        <f>'ORÇAMENTO (APODI)'!I114</f>
        <v>434.5056933</v>
      </c>
      <c r="F43" s="198">
        <f t="shared" si="2"/>
        <v>0.005485923656</v>
      </c>
      <c r="G43" s="198">
        <f t="shared" si="3"/>
        <v>0.8734322373</v>
      </c>
    </row>
    <row r="44">
      <c r="A44" s="197">
        <v>43.0</v>
      </c>
      <c r="B44" s="198">
        <f t="shared" si="1"/>
        <v>0.4777777778</v>
      </c>
      <c r="C44" s="199" t="str">
        <f>'ORÇAMENTO (APODI)'!A58</f>
        <v>5.8</v>
      </c>
      <c r="D44" s="200" t="str">
        <f>'ORÇAMENTO (APODI)'!B58</f>
        <v>FECHADURA DE EMBUTIR COM CILINDRO, EXTERNA, COMPLETA, ACABAMENTO PADRÃO MÉDIO, INCLUSO EXECUÇÃO DE FURO - FORNECIMENTO E INSTALAÇÃO. AF_12/2019.
PORTAS DO PRÉDIO COM PROBLEMA NA FECHADURA.</v>
      </c>
      <c r="E44" s="201">
        <f>'ORÇAMENTO (APODI)'!I58</f>
        <v>412.5189034</v>
      </c>
      <c r="F44" s="198">
        <f t="shared" si="2"/>
        <v>0.005208325795</v>
      </c>
      <c r="G44" s="198">
        <f t="shared" si="3"/>
        <v>0.8786405631</v>
      </c>
    </row>
    <row r="45">
      <c r="A45" s="197">
        <v>44.0</v>
      </c>
      <c r="B45" s="198">
        <f t="shared" si="1"/>
        <v>0.4888888889</v>
      </c>
      <c r="C45" s="199" t="str">
        <f>'ORÇAMENTO (APODI)'!A13</f>
        <v>1.3</v>
      </c>
      <c r="D45" s="200" t="str">
        <f>'ORÇAMENTO (APODI)'!B13</f>
        <v>LIMPEZA MANUAL DE VEGETAÇÃO EM TERRENO COM ENXADA. AF_05/2018.
TODA A VEGETAÇÃO RASTEIRA  NÃO DESEJADA DO TERRENO E DO ENTORNO.</v>
      </c>
      <c r="E45" s="201">
        <f>'ORÇAMENTO (APODI)'!I13</f>
        <v>411.1543328</v>
      </c>
      <c r="F45" s="198">
        <f t="shared" si="2"/>
        <v>0.005191097183</v>
      </c>
      <c r="G45" s="198">
        <f t="shared" si="3"/>
        <v>0.8838316603</v>
      </c>
    </row>
    <row r="46">
      <c r="A46" s="197">
        <v>45.0</v>
      </c>
      <c r="B46" s="198">
        <f t="shared" si="1"/>
        <v>0.5</v>
      </c>
      <c r="C46" s="199" t="str">
        <f>'ORÇAMENTO (APODI)'!A115</f>
        <v>9.2</v>
      </c>
      <c r="D46" s="200" t="str">
        <f>'ORÇAMENTO (APODI)'!B115</f>
        <v>LIMPEZA DE CONTRAPISO COM VASSOURA A SECO. AF_04/2019.</v>
      </c>
      <c r="E46" s="201">
        <f>'ORÇAMENTO (APODI)'!I115</f>
        <v>411.1313351</v>
      </c>
      <c r="F46" s="198">
        <f t="shared" si="2"/>
        <v>0.005190806822</v>
      </c>
      <c r="G46" s="198">
        <f t="shared" si="3"/>
        <v>0.8890224671</v>
      </c>
    </row>
    <row r="47">
      <c r="A47" s="197">
        <v>46.0</v>
      </c>
      <c r="B47" s="198">
        <f t="shared" si="1"/>
        <v>0.5111111111</v>
      </c>
      <c r="C47" s="199" t="str">
        <f>'ORÇAMENTO (APODI)'!A29</f>
        <v>2.11</v>
      </c>
      <c r="D47" s="200" t="str">
        <f>'ORÇAMENTO (APODI)'!B29</f>
        <v>CALHA EM CHAPA DE AÇO GALVANIZADO NÚMERO 24, DESENVOLVIMENTO DE 100 CM, INCLUSO TRANSPORTE VERTICAL. AF_07/2019.
TROCA PARCIAL DE CALHAS DANIFICADAS.</v>
      </c>
      <c r="E47" s="201">
        <f>'ORÇAMENTO (APODI)'!I29</f>
        <v>402.0350543</v>
      </c>
      <c r="F47" s="198">
        <f t="shared" si="2"/>
        <v>0.005075960221</v>
      </c>
      <c r="G47" s="198">
        <f t="shared" si="3"/>
        <v>0.8940984273</v>
      </c>
    </row>
    <row r="48">
      <c r="A48" s="197">
        <v>47.0</v>
      </c>
      <c r="B48" s="198">
        <f t="shared" si="1"/>
        <v>0.5222222222</v>
      </c>
      <c r="C48" s="199" t="str">
        <f>'ORÇAMENTO (APODI)'!A52</f>
        <v>5.2</v>
      </c>
      <c r="D48" s="200" t="str">
        <f>'ORÇAMENTO (APODI)'!B52</f>
        <v>MANUTENÇÃO DOS PORTÕES DE CORRER COM SUBSTITUIÇÃO DAS BARRAS DANIFICADAS E ROLDANAS.
EM FRENTE À ENTRADA PRINCIPAL.</v>
      </c>
      <c r="E48" s="201">
        <f>'ORÇAMENTO (APODI)'!I52</f>
        <v>393.1829522</v>
      </c>
      <c r="F48" s="198">
        <f t="shared" si="2"/>
        <v>0.004964196538</v>
      </c>
      <c r="G48" s="198">
        <f t="shared" si="3"/>
        <v>0.8990626239</v>
      </c>
    </row>
    <row r="49">
      <c r="A49" s="197">
        <v>48.0</v>
      </c>
      <c r="B49" s="198">
        <f t="shared" si="1"/>
        <v>0.5333333333</v>
      </c>
      <c r="C49" s="199" t="str">
        <f>'ORÇAMENTO (APODI)'!A92</f>
        <v>7.2</v>
      </c>
      <c r="D49" s="200" t="str">
        <f>'ORÇAMENTO (APODI)'!B92</f>
        <v>PLACA DE SINALIZAÇÃO DE SEGURANCA CONTRA INCÊNDIO, FOTOLUMINESCENTE, RETANGULAR, *12 X 40* CM, EM PVC *2* MM ANTI-CHAMAS (SIMBOLOS, CORES E PICTOGRAMAS CONFORME NBR 16820).</v>
      </c>
      <c r="E49" s="201">
        <f>'ORÇAMENTO (APODI)'!I92</f>
        <v>377.6241313</v>
      </c>
      <c r="F49" s="198">
        <f t="shared" si="2"/>
        <v>0.004767756066</v>
      </c>
      <c r="G49" s="198">
        <f t="shared" si="3"/>
        <v>0.9038303799</v>
      </c>
    </row>
    <row r="50">
      <c r="A50" s="197">
        <v>49.0</v>
      </c>
      <c r="B50" s="198">
        <f t="shared" si="1"/>
        <v>0.5444444444</v>
      </c>
      <c r="C50" s="199" t="str">
        <f>'ORÇAMENTO (APODI)'!A26</f>
        <v>2.8</v>
      </c>
      <c r="D50" s="200" t="str">
        <f>'ORÇAMENTO (APODI)'!B26</f>
        <v>TRAMA DE MADEIRA COMPOSTA POR TERÇAS PARA TELHADOS DE ATÉ 2 ÁGUAS PARA TELHA ONDULADA DE FIBROCIMENTO, METÁLICA, PLÁSTICA OU TERMOACÚSTICA,INCLUSO TRANSPORTE VERTICAL. AF_07/2019.
TRAMA NA REGIÃO DA CUMEEIRA.</v>
      </c>
      <c r="E50" s="201">
        <f>'ORÇAMENTO (APODI)'!I26</f>
        <v>357.6842616</v>
      </c>
      <c r="F50" s="198">
        <f t="shared" si="2"/>
        <v>0.004516001935</v>
      </c>
      <c r="G50" s="198">
        <f t="shared" si="3"/>
        <v>0.9083463819</v>
      </c>
    </row>
    <row r="51">
      <c r="A51" s="197">
        <v>50.0</v>
      </c>
      <c r="B51" s="198">
        <f t="shared" si="1"/>
        <v>0.5555555556</v>
      </c>
      <c r="C51" s="199" t="str">
        <f>'ORÇAMENTO (APODI)'!A71</f>
        <v>6.7</v>
      </c>
      <c r="D51" s="200" t="str">
        <f>'ORÇAMENTO (APODI)'!B71</f>
        <v>TOMADA BAIXA DE EMBUTIR (1 MÓDULO), 2P+T 10 A, SEM SUPORTE E SEM PLACA - FORNECIMENTO E INSTALAÇÃO. AF_12/2015.
SUBSTITUIÇÃO DAS TOMADAS EM CAIXAS DE TOMADAS NO PISO.
REFERÊNCIA DE PRODUTO:
https://www.santil.com.br/produto/tomada-painel-c-rabicho-2p-t-10a-preto-transmobil/470588?gclid=Cj0KCQjw--2aBhD5ARIsALiRlwAadfj2-U1po3HStukb9l6wsejBDtrwTQ06gAnYo4fMuqoOI2qJbgwaAofaEALw_wcB</v>
      </c>
      <c r="E51" s="201">
        <f>'ORÇAMENTO (APODI)'!I71</f>
        <v>348.4081108</v>
      </c>
      <c r="F51" s="198">
        <f t="shared" si="2"/>
        <v>0.004398884356</v>
      </c>
      <c r="G51" s="198">
        <f t="shared" si="3"/>
        <v>0.9127452662</v>
      </c>
    </row>
    <row r="52">
      <c r="A52" s="197">
        <v>51.0</v>
      </c>
      <c r="B52" s="198">
        <f t="shared" si="1"/>
        <v>0.5666666667</v>
      </c>
      <c r="C52" s="199" t="str">
        <f>'ORÇAMENTO (APODI)'!A11</f>
        <v>1.1</v>
      </c>
      <c r="D52" s="200" t="str">
        <f>'ORÇAMENTO (APODI)'!B11</f>
        <v>ANOTAÇÃO DE RESPONSABILIDADE TÉCNICA - ART/CREA-RN.</v>
      </c>
      <c r="E52" s="201">
        <f>'ORÇAMENTO (APODI)'!I11</f>
        <v>327.0935207</v>
      </c>
      <c r="F52" s="198">
        <f t="shared" si="2"/>
        <v>0.004129773465</v>
      </c>
      <c r="G52" s="198">
        <f t="shared" si="3"/>
        <v>0.9168750397</v>
      </c>
    </row>
    <row r="53">
      <c r="A53" s="197">
        <v>52.0</v>
      </c>
      <c r="B53" s="198">
        <f t="shared" si="1"/>
        <v>0.5777777778</v>
      </c>
      <c r="C53" s="199" t="str">
        <f>'ORÇAMENTO (APODI)'!A42</f>
        <v>3.5</v>
      </c>
      <c r="D53" s="200" t="str">
        <f>'ORÇAMENTO (APODI)'!B42</f>
        <v>IMPERMEABILIZAÇÃO DE PAREDES COM ARGAMASSA DE CIMENTO E AREIA, COM ADITIVO IMPERMEABILIZANTE. E=2CM. AF_06/2018. RECUPERAÇÃO DO REVESTIMENTO APÓS TRATAMENTO DAS TRINCAS E RACHADURAS.</v>
      </c>
      <c r="E53" s="201">
        <f>'ORÇAMENTO (APODI)'!I42</f>
        <v>312.8039766</v>
      </c>
      <c r="F53" s="198">
        <f t="shared" si="2"/>
        <v>0.003949358458</v>
      </c>
      <c r="G53" s="198">
        <f t="shared" si="3"/>
        <v>0.9208243982</v>
      </c>
    </row>
    <row r="54">
      <c r="A54" s="197">
        <v>53.0</v>
      </c>
      <c r="B54" s="198">
        <f t="shared" si="1"/>
        <v>0.5888888889</v>
      </c>
      <c r="C54" s="199" t="str">
        <f>'ORÇAMENTO (APODI)'!A77</f>
        <v>6.13</v>
      </c>
      <c r="D54" s="200" t="str">
        <f>'ORÇAMENTO (APODI)'!B77</f>
        <v>KIT CAVALETE PARA MEDIÇÃO DE ÁGUA - ENTRADA PRINCIPAL, EM PVC SOLDÁVELDN 25 (¾") FORNECIMENTO E INSTALAÇÃO. AF_11/2016.
INCLUSIVE CAIXA DE MEDIÇÃO.</v>
      </c>
      <c r="E54" s="201">
        <f>'ORÇAMENTO (APODI)'!I77</f>
        <v>286.8668891</v>
      </c>
      <c r="F54" s="198">
        <f t="shared" si="2"/>
        <v>0.00362188546</v>
      </c>
      <c r="G54" s="198">
        <f t="shared" si="3"/>
        <v>0.9244462836</v>
      </c>
    </row>
    <row r="55">
      <c r="A55" s="197">
        <v>54.0</v>
      </c>
      <c r="B55" s="198">
        <f t="shared" si="1"/>
        <v>0.6</v>
      </c>
      <c r="C55" s="199" t="str">
        <f>'ORÇAMENTO (APODI)'!A20</f>
        <v>2.2</v>
      </c>
      <c r="D55" s="200" t="str">
        <f>'ORÇAMENTO (APODI)'!B20</f>
        <v>DEMOLIÇÃO DE LAJES, DE FORMA MANUAL, SEM REAPROVEITAMENTO. AF_12/2017.
DEMOLIÇÃO TOTAL DE RUFOS. DEMOLIÇÃO PARCIAL DE CHAPINS.</v>
      </c>
      <c r="E55" s="201">
        <f>'ORÇAMENTO (APODI)'!I20</f>
        <v>273.9248909</v>
      </c>
      <c r="F55" s="198">
        <f t="shared" si="2"/>
        <v>0.003458484117</v>
      </c>
      <c r="G55" s="198">
        <f t="shared" si="3"/>
        <v>0.9279047677</v>
      </c>
    </row>
    <row r="56">
      <c r="A56" s="197">
        <v>55.0</v>
      </c>
      <c r="B56" s="198">
        <f t="shared" si="1"/>
        <v>0.6111111111</v>
      </c>
      <c r="C56" s="199" t="str">
        <f>'ORÇAMENTO (APODI)'!A73</f>
        <v>6.9</v>
      </c>
      <c r="D56" s="200" t="str">
        <f>'ORÇAMENTO (APODI)'!B73</f>
        <v>LUMINÁRIA DE LED PARA ILUMINAÇÃO EXTERNA, DE 50 W - FORNECIMENTO E INSTALAÇÃO.
REFERÊNCIA DE PRODUTO:
https://ourolux.com.br/produtos/luminarias/superled-projetor-slim-50w-biv-branco-6500k.html</v>
      </c>
      <c r="E56" s="201">
        <f>'ORÇAMENTO (APODI)'!I73</f>
        <v>263.0775067</v>
      </c>
      <c r="F56" s="198">
        <f t="shared" si="2"/>
        <v>0.00332152867</v>
      </c>
      <c r="G56" s="198">
        <f t="shared" si="3"/>
        <v>0.9312262964</v>
      </c>
    </row>
    <row r="57">
      <c r="A57" s="197">
        <v>56.0</v>
      </c>
      <c r="B57" s="198">
        <f t="shared" si="1"/>
        <v>0.6222222222</v>
      </c>
      <c r="C57" s="199" t="str">
        <f>'ORÇAMENTO (APODI)'!A110</f>
        <v>8.15</v>
      </c>
      <c r="D57" s="200" t="str">
        <f>'ORÇAMENTO (APODI)'!B110</f>
        <v>PINTURA DE FAIXA DE PEDESTRE OU ZEBRADA COM TINTA ACRÍLICA. E=30 CM, APLICAÇÃO MANUAL. AF_05/2021. FAIXA ZEBRADA DE ACESSO AO ATENDIMENTO</v>
      </c>
      <c r="E57" s="201">
        <f>'ORÇAMENTO (APODI)'!I110</f>
        <v>238.9084188</v>
      </c>
      <c r="F57" s="198">
        <f t="shared" si="2"/>
        <v>0.003016377844</v>
      </c>
      <c r="G57" s="198">
        <f t="shared" si="3"/>
        <v>0.9342426743</v>
      </c>
    </row>
    <row r="58">
      <c r="A58" s="197">
        <v>57.0</v>
      </c>
      <c r="B58" s="198">
        <f t="shared" si="1"/>
        <v>0.6333333333</v>
      </c>
      <c r="C58" s="199" t="str">
        <f>'ORÇAMENTO (APODI)'!A93</f>
        <v>7.3</v>
      </c>
      <c r="D58" s="200" t="str">
        <f>'ORÇAMENTO (APODI)'!B93</f>
        <v>PLACA DE IDENTIFICAÇÃO EM AÇO ESCOVADO, DOBRADO NAS EXTREMIDADES - DIMENSÕES 21 x 11 CM - FORNECIMENTO E INSTALAÇÃO.
COM DIZERES ADESIVADOS IDENTIFICANDO A SALA.</v>
      </c>
      <c r="E58" s="201">
        <f>'ORÇAMENTO (APODI)'!I93</f>
        <v>229.3470457</v>
      </c>
      <c r="F58" s="198">
        <f t="shared" si="2"/>
        <v>0.002895659143</v>
      </c>
      <c r="G58" s="198">
        <f t="shared" si="3"/>
        <v>0.9371383334</v>
      </c>
    </row>
    <row r="59">
      <c r="A59" s="197">
        <v>58.0</v>
      </c>
      <c r="B59" s="198">
        <f t="shared" si="1"/>
        <v>0.6444444444</v>
      </c>
      <c r="C59" s="199" t="str">
        <f>'ORÇAMENTO (APODI)'!A34</f>
        <v>2.16</v>
      </c>
      <c r="D59" s="200" t="str">
        <f>'ORÇAMENTO (APODI)'!B34</f>
        <v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v>
      </c>
      <c r="E59" s="201">
        <f>'ORÇAMENTO (APODI)'!I34</f>
        <v>221.8182032</v>
      </c>
      <c r="F59" s="198">
        <f t="shared" si="2"/>
        <v>0.002800602493</v>
      </c>
      <c r="G59" s="198">
        <f t="shared" si="3"/>
        <v>0.9399389359</v>
      </c>
    </row>
    <row r="60">
      <c r="A60" s="197">
        <v>59.0</v>
      </c>
      <c r="B60" s="198">
        <f t="shared" si="1"/>
        <v>0.6555555556</v>
      </c>
      <c r="C60" s="199" t="str">
        <f>'ORÇAMENTO (APODI)'!A111</f>
        <v>8.16</v>
      </c>
      <c r="D60" s="200" t="str">
        <f>'ORÇAMENTO (APODI)'!B111</f>
        <v>PINTURA DE SÍMBOLOS E TEXTOS COM TINTA ACRÍLICA, DEMARCAÇÃO COM FITA ADESIVA E APLICAÇÃO COM ROLO. AF_05/2021.
VAGA DE ESTACIONAMENTO PARA IDOSOS, CADEIRANTES E GRÁVIDAS.</v>
      </c>
      <c r="E60" s="201">
        <f>'ORÇAMENTO (APODI)'!I111</f>
        <v>214.0740305</v>
      </c>
      <c r="F60" s="198">
        <f t="shared" si="2"/>
        <v>0.002702827158</v>
      </c>
      <c r="G60" s="198">
        <f t="shared" si="3"/>
        <v>0.942641763</v>
      </c>
    </row>
    <row r="61">
      <c r="A61" s="197">
        <v>60.0</v>
      </c>
      <c r="B61" s="198">
        <f t="shared" si="1"/>
        <v>0.6666666667</v>
      </c>
      <c r="C61" s="199" t="str">
        <f>'ORÇAMENTO (APODI)'!A88</f>
        <v>6.24</v>
      </c>
      <c r="D61" s="200" t="str">
        <f>'ORÇAMENTO (APODI)'!B88</f>
        <v>CAIXA DE INSPEÇÃO PARA ATERRAMENTO, CIRCULAR, EM POLIETILENO, DIÂMETRO INTERNO = 0,3 M. AF_12/2020. SUBSTITUIÇÃO DAS CAIXAS DE INSPEÇÃO DO ATERRAMENTO.</v>
      </c>
      <c r="E61" s="201">
        <f>'ORÇAMENTO (APODI)'!I88</f>
        <v>192.6021827</v>
      </c>
      <c r="F61" s="198">
        <f t="shared" si="2"/>
        <v>0.002431730783</v>
      </c>
      <c r="G61" s="198">
        <f t="shared" si="3"/>
        <v>0.9450734938</v>
      </c>
    </row>
    <row r="62">
      <c r="A62" s="197">
        <v>61.0</v>
      </c>
      <c r="B62" s="198">
        <f t="shared" si="1"/>
        <v>0.6777777778</v>
      </c>
      <c r="C62" s="199" t="str">
        <f>'ORÇAMENTO (APODI)'!A59</f>
        <v>5.9</v>
      </c>
      <c r="D62" s="200" t="str">
        <f>'ORÇAMENTO (APODI)'!B59</f>
        <v>FECHADURA DE EMBUTIR PARA PORTA DE BANHEIRO, COMPLETA, ACABAMENTO PADRÃO MÉDIO, INCLUSO EXECUÇÃO DE FURO - FORNECIMENTO E INSTALAÇÃO. AF_12/2019.
PORTA DO BANHEIRO COM PROBLEMA NA FECHADURA.</v>
      </c>
      <c r="E62" s="201">
        <f>'ORÇAMENTO (APODI)'!I59</f>
        <v>181.1290488</v>
      </c>
      <c r="F62" s="198">
        <f t="shared" si="2"/>
        <v>0.002286874831</v>
      </c>
      <c r="G62" s="198">
        <f t="shared" si="3"/>
        <v>0.9473603687</v>
      </c>
    </row>
    <row r="63">
      <c r="A63" s="197">
        <v>62.0</v>
      </c>
      <c r="B63" s="198">
        <f t="shared" si="1"/>
        <v>0.6888888889</v>
      </c>
      <c r="C63" s="199" t="str">
        <f>'ORÇAMENTO (APODI)'!A39</f>
        <v>3.2</v>
      </c>
      <c r="D63" s="200" t="str">
        <f>'ORÇAMENTO (APODI)'!B39</f>
        <v>ENCHIMENTO DE RASGOS COM ARGAMASSA 1:4 CIM:AREIA GROSSA.
REPARO DAS TRINCAS NO REVESTIMENTO.</v>
      </c>
      <c r="E63" s="201">
        <f>'ORÇAMENTO (APODI)'!I39</f>
        <v>156.4418969</v>
      </c>
      <c r="F63" s="198">
        <f t="shared" si="2"/>
        <v>0.001975183102</v>
      </c>
      <c r="G63" s="198">
        <f t="shared" si="3"/>
        <v>0.9493355518</v>
      </c>
    </row>
    <row r="64">
      <c r="A64" s="197">
        <v>63.0</v>
      </c>
      <c r="B64" s="198">
        <f t="shared" si="1"/>
        <v>0.7</v>
      </c>
      <c r="C64" s="199" t="str">
        <f>'ORÇAMENTO (APODI)'!A12</f>
        <v>1.2</v>
      </c>
      <c r="D64" s="200" t="str">
        <f>'ORÇAMENTO (APODI)'!B12</f>
        <v>PODA EM ALTURA DE ÁRVORE COM DIÂMETRO DE TRONCO MENOR QUE 0,20 M.AF_05/2018.
PODA DA PARCELA DA COPA DA ÁRVORE DO LOTE VIZINHO QUE ULTRAPASSA O MURO DE DIVISA.</v>
      </c>
      <c r="E64" s="201">
        <f>'ORÇAMENTO (APODI)'!I12</f>
        <v>143.9602066</v>
      </c>
      <c r="F64" s="198">
        <f t="shared" si="2"/>
        <v>0.001817593451</v>
      </c>
      <c r="G64" s="198">
        <f t="shared" si="3"/>
        <v>0.9511531452</v>
      </c>
    </row>
    <row r="65">
      <c r="A65" s="197">
        <v>64.0</v>
      </c>
      <c r="B65" s="198">
        <f t="shared" si="1"/>
        <v>0.7111111111</v>
      </c>
      <c r="C65" s="199" t="str">
        <f>'ORÇAMENTO (APODI)'!A86</f>
        <v>6.22</v>
      </c>
      <c r="D65" s="200" t="str">
        <f>'ORÇAMENTO (APODI)'!B86</f>
        <v>TORNEIRA CROMADA DE MESA, 1/2 OU 3/4, PARA LAVATÓRIO, PADRÃO MÉDIO - FORNECIMENTO E INSTALAÇÃO. AF_01/2020.</v>
      </c>
      <c r="E65" s="201">
        <f>'ORÇAMENTO (APODI)'!I86</f>
        <v>142.8424432</v>
      </c>
      <c r="F65" s="198">
        <f t="shared" si="2"/>
        <v>0.001803480945</v>
      </c>
      <c r="G65" s="198">
        <f t="shared" si="3"/>
        <v>0.9529566262</v>
      </c>
    </row>
    <row r="66">
      <c r="A66" s="197">
        <v>65.0</v>
      </c>
      <c r="B66" s="198">
        <f t="shared" si="1"/>
        <v>0.7222222222</v>
      </c>
      <c r="C66" s="199" t="str">
        <f>'ORÇAMENTO (APODI)'!A82</f>
        <v>6.18</v>
      </c>
      <c r="D66" s="200" t="str">
        <f>'ORÇAMENTO (APODI)'!B82</f>
        <v>REGISTRO DE ESFERA, PVC, SOLDÁVEL, COM VOLANTE, DN 32 MM - FORNECIMENTO E INSTALAÇÃO. AF_08/2021.</v>
      </c>
      <c r="E66" s="201">
        <f>'ORÇAMENTO (APODI)'!I82</f>
        <v>136.2900376</v>
      </c>
      <c r="F66" s="198">
        <f t="shared" si="2"/>
        <v>0.001720752462</v>
      </c>
      <c r="G66" s="198">
        <f t="shared" si="3"/>
        <v>0.9546773786</v>
      </c>
    </row>
    <row r="67">
      <c r="A67" s="197">
        <v>66.0</v>
      </c>
      <c r="B67" s="198">
        <f t="shared" si="1"/>
        <v>0.7333333333</v>
      </c>
      <c r="C67" s="199" t="str">
        <f>'ORÇAMENTO (APODI)'!A84</f>
        <v>6.20</v>
      </c>
      <c r="D67" s="200" t="str">
        <f>'ORÇAMENTO (APODI)'!B84</f>
        <v>TORNEIRA CROMADA TUBO MÓVEL, DE MESA, 1/2 OU 3/4, PARA PIA DE COZINHA, PADRÃO ALTO - FORNECIMENTO E INSTALAÇÃO. AF_01/2020.</v>
      </c>
      <c r="E67" s="201">
        <f>'ORÇAMENTO (APODI)'!I84</f>
        <v>129.9303498</v>
      </c>
      <c r="F67" s="198">
        <f t="shared" si="2"/>
        <v>0.001640457169</v>
      </c>
      <c r="G67" s="198">
        <f t="shared" si="3"/>
        <v>0.9563178358</v>
      </c>
    </row>
    <row r="68">
      <c r="A68" s="197">
        <v>67.0</v>
      </c>
      <c r="B68" s="198">
        <f t="shared" si="1"/>
        <v>0.7444444444</v>
      </c>
      <c r="C68" s="199" t="str">
        <f>'ORÇAMENTO (APODI)'!A72</f>
        <v>6.8</v>
      </c>
      <c r="D68" s="200" t="str">
        <f>'ORÇAMENTO (APODI)'!B72</f>
        <v>LUMINÁRIA DE EMERGÊNCIA, COM 30 LÂMPADAS LED DE 2 W, SEM REATOR - FORNECIMENTO E INSTALAÇÃO. AF_02/2020.
REFERÊNCIA DE PRODUTO:
https://www.santil.com.br/produto/luminaria-de-emergencia-led-2w-ourolux-com-30-leds--santil/470118</v>
      </c>
      <c r="E68" s="201">
        <f>'ORÇAMENTO (APODI)'!I72</f>
        <v>129.5063706</v>
      </c>
      <c r="F68" s="198">
        <f t="shared" si="2"/>
        <v>0.001635104149</v>
      </c>
      <c r="G68" s="198">
        <f t="shared" si="3"/>
        <v>0.9579529399</v>
      </c>
    </row>
    <row r="69">
      <c r="A69" s="197">
        <v>68.0</v>
      </c>
      <c r="B69" s="198">
        <f t="shared" si="1"/>
        <v>0.7555555556</v>
      </c>
      <c r="C69" s="199" t="str">
        <f>'ORÇAMENTO (APODI)'!A102</f>
        <v>8.7</v>
      </c>
      <c r="D69" s="200" t="str">
        <f>'ORÇAMENTO (APODI)'!B102</f>
        <v>LIXAMENTO DE MADEIRA PARA APLICAÇÃO DE FUNDO OU PINTURA. AF_01/2021.
PORTAS E CAIXAS DE PORTA DE MADEIRA.</v>
      </c>
      <c r="E69" s="201">
        <f>'ORÇAMENTO (APODI)'!I102</f>
        <v>107.4255344</v>
      </c>
      <c r="F69" s="198">
        <f t="shared" si="2"/>
        <v>0.001356318892</v>
      </c>
      <c r="G69" s="198">
        <f t="shared" si="3"/>
        <v>0.9593092588</v>
      </c>
    </row>
    <row r="70">
      <c r="A70" s="197">
        <v>69.0</v>
      </c>
      <c r="B70" s="198">
        <f t="shared" si="1"/>
        <v>0.7666666667</v>
      </c>
      <c r="C70" s="199" t="str">
        <f>'ORÇAMENTO (APODI)'!A56</f>
        <v>5.6</v>
      </c>
      <c r="D70" s="200" t="str">
        <f>'ORÇAMENTO (APODI)'!B56</f>
        <v>PELÍCULA INSULFILM APLICADA OU SIMILAR.
FAIXA DE SEGURANÇA - PELÍCULA JATEADA APLICADA NA PORTA DE ENTRADA E NA PORTA DO CORREDOR COM O NOME "TRE". E PELÍCULA JATEADA OPACA NAS JANELAS DO DEPÓSITO</v>
      </c>
      <c r="E70" s="201">
        <f>'ORÇAMENTO (APODI)'!I56</f>
        <v>106.090835</v>
      </c>
      <c r="F70" s="198">
        <f t="shared" si="2"/>
        <v>0.001339467424</v>
      </c>
      <c r="G70" s="198">
        <f t="shared" si="3"/>
        <v>0.9606487263</v>
      </c>
    </row>
    <row r="71">
      <c r="A71" s="197">
        <v>70.0</v>
      </c>
      <c r="B71" s="198">
        <f t="shared" si="1"/>
        <v>0.7777777778</v>
      </c>
      <c r="C71" s="199" t="str">
        <f>'ORÇAMENTO (APODI)'!A68</f>
        <v>6.4</v>
      </c>
      <c r="D71" s="200" t="str">
        <f>'ORÇAMENTO (APODI)'!B68</f>
        <v>CABO DE COBRE FLEXÍVEL ISOLADO, 2,5 MM², ANTI-CHAMA 450/750 V, PARA CIRCUITOS TERMINAIS - FORNECIMENTO E INSTALAÇÃO. AF_12/2015.</v>
      </c>
      <c r="E71" s="201">
        <f>'ORÇAMENTO (APODI)'!I68</f>
        <v>104.5815334</v>
      </c>
      <c r="F71" s="198">
        <f t="shared" si="2"/>
        <v>0.001320411485</v>
      </c>
      <c r="G71" s="198">
        <f t="shared" si="3"/>
        <v>0.9619691377</v>
      </c>
    </row>
    <row r="72">
      <c r="A72" s="197">
        <v>71.0</v>
      </c>
      <c r="B72" s="198">
        <f t="shared" si="1"/>
        <v>0.7888888889</v>
      </c>
      <c r="C72" s="199" t="str">
        <f>'ORÇAMENTO (APODI)'!A35</f>
        <v>2.17</v>
      </c>
      <c r="D72" s="200" t="str">
        <f>'ORÇAMENTO (APODI)'!B35</f>
        <v>FORRO EM PLACAS DE GESSO, PARA AMBIENTES RESIDENCIAIS. AF_05/2017_P.
FORROS DANIFICADOS EM AMBIENTES INTERNOS.</v>
      </c>
      <c r="E72" s="201">
        <f>'ORÇAMENTO (APODI)'!I35</f>
        <v>104.530142</v>
      </c>
      <c r="F72" s="198">
        <f t="shared" si="2"/>
        <v>0.001319762635</v>
      </c>
      <c r="G72" s="198">
        <f t="shared" si="3"/>
        <v>0.9632889004</v>
      </c>
    </row>
    <row r="73">
      <c r="A73" s="197">
        <v>72.0</v>
      </c>
      <c r="B73" s="198">
        <f t="shared" si="1"/>
        <v>0.8</v>
      </c>
      <c r="C73" s="199" t="str">
        <f>'ORÇAMENTO (APODI)'!A21</f>
        <v>2.3</v>
      </c>
      <c r="D73" s="200" t="str">
        <f>'ORÇAMENTO (APODI)'!B21</f>
        <v>TRANSPORTE VERTICAL MANUAL, 1 PAVIMENTO, DE SACOS DE 20 KG (UNIDADE: KG). AF_07/2019.
TRANSPORTE DOS RESÍDUOS DE DEMOLIÇÃO.</v>
      </c>
      <c r="E73" s="201">
        <f>'ORÇAMENTO (APODI)'!I21</f>
        <v>98.98911939</v>
      </c>
      <c r="F73" s="198">
        <f t="shared" si="2"/>
        <v>0.001249803536</v>
      </c>
      <c r="G73" s="198">
        <f t="shared" si="3"/>
        <v>0.9645387039</v>
      </c>
    </row>
    <row r="74">
      <c r="A74" s="197">
        <v>73.0</v>
      </c>
      <c r="B74" s="198">
        <f t="shared" si="1"/>
        <v>0.8111111111</v>
      </c>
      <c r="C74" s="199" t="str">
        <f>'ORÇAMENTO (APODI)'!A85</f>
        <v>6.21</v>
      </c>
      <c r="D74" s="200" t="str">
        <f>'ORÇAMENTO (APODI)'!B85</f>
        <v>TORNEIRA CROMADA 1/2 OU 3/4 PARA TANQUE, PADRÃO MÉDIO - FORNECIMENTO E INSTALAÇÃO. AF_01/2020.</v>
      </c>
      <c r="E74" s="201">
        <f>'ORÇAMENTO (APODI)'!I85</f>
        <v>98.4274112</v>
      </c>
      <c r="F74" s="198">
        <f t="shared" si="2"/>
        <v>0.001242711596</v>
      </c>
      <c r="G74" s="198">
        <f t="shared" si="3"/>
        <v>0.9657814155</v>
      </c>
    </row>
    <row r="75">
      <c r="A75" s="197">
        <v>74.0</v>
      </c>
      <c r="B75" s="198">
        <f t="shared" si="1"/>
        <v>0.8222222222</v>
      </c>
      <c r="C75" s="199" t="str">
        <f>'ORÇAMENTO (APODI)'!A109</f>
        <v>8.14</v>
      </c>
      <c r="D75" s="200" t="str">
        <f>'ORÇAMENTO (APODI)'!B109</f>
        <v>PINTURA DE DEMARCAÇÃO DE VAGA COM TINTA ACRÍLICA. E=10 CM, APLICAÇÃO MANUAL. AF_05/2021. DEMARCAÇÕES DAS VAGAS DE ESTACIONAMENTO</v>
      </c>
      <c r="E75" s="201">
        <f>'ORÇAMENTO (APODI)'!I109</f>
        <v>91.47672206</v>
      </c>
      <c r="F75" s="198">
        <f t="shared" si="2"/>
        <v>0.001154954518</v>
      </c>
      <c r="G75" s="198">
        <f t="shared" si="3"/>
        <v>0.96693637</v>
      </c>
    </row>
    <row r="76">
      <c r="A76" s="197">
        <v>75.0</v>
      </c>
      <c r="B76" s="198">
        <f t="shared" si="1"/>
        <v>0.8333333333</v>
      </c>
      <c r="C76" s="199" t="str">
        <f>'ORÇAMENTO (APODI)'!A70</f>
        <v>6.6</v>
      </c>
      <c r="D76" s="200" t="str">
        <f>'ORÇAMENTO (APODI)'!B70</f>
        <v>RELÉ FOTOELÉTRICO PARA COMANDO DE ILUMINAÇÃO EXTERNA 1000 W - FORNECIMENTO E INSTALAÇÃO. AF_08/2020.
REFERÊNCIA DE PRODUTO:
https://www.ferreiracosta.com/Produto/127948/rele-fotocelula-plastico-azul-220v-trifacil-azul-exatron?region_id=777777&amp;gclid=Cj0KCQjw--2aBhD5ARIsALiRlwB1ELJq4rBWoA2MCO2OWy01PsW0uYez8dCaojRJYb7bS0KXO7mGd7kaAgqdEALw_wcB</v>
      </c>
      <c r="E76" s="201">
        <f>'ORÇAMENTO (APODI)'!I70</f>
        <v>90.32041518</v>
      </c>
      <c r="F76" s="198">
        <f t="shared" si="2"/>
        <v>0.001140355374</v>
      </c>
      <c r="G76" s="198">
        <f t="shared" si="3"/>
        <v>0.9680767254</v>
      </c>
    </row>
    <row r="77">
      <c r="A77" s="197">
        <v>76.0</v>
      </c>
      <c r="B77" s="198">
        <f t="shared" si="1"/>
        <v>0.8444444444</v>
      </c>
      <c r="C77" s="199" t="str">
        <f>'ORÇAMENTO (APODI)'!A40</f>
        <v>3.3</v>
      </c>
      <c r="D77" s="200" t="str">
        <f>'ORÇAMENTO (APODI)'!B40</f>
        <v>AÇO CA - 60 Ø 4,2 mm, INCLUSIVE CORTE, DOBRAGEM, MONTAGEM E COLOCAÇÃO DAS FERRAGENS.
PARA REPARO DAS RACHADURAS NOS REVESTIMENTOS.</v>
      </c>
      <c r="E77" s="201">
        <f>'ORÇAMENTO (APODI)'!I40</f>
        <v>88.58235747</v>
      </c>
      <c r="F77" s="198">
        <f t="shared" si="2"/>
        <v>0.001118411238</v>
      </c>
      <c r="G77" s="198">
        <f t="shared" si="3"/>
        <v>0.9691951366</v>
      </c>
    </row>
    <row r="78">
      <c r="A78" s="197">
        <v>77.0</v>
      </c>
      <c r="B78" s="198">
        <f t="shared" si="1"/>
        <v>0.8555555556</v>
      </c>
      <c r="C78" s="199" t="str">
        <f>'ORÇAMENTO (APODI)'!A38</f>
        <v>3.1</v>
      </c>
      <c r="D78" s="200" t="str">
        <f>'ORÇAMENTO (APODI)'!B38</f>
        <v>EXECUÇÃO DE RASGOS EM ALVENARIA PARA REPARO DE TRINCAS E PARA INSTALAÇÃO DE TUBULAÇÕES.
PARA TRATAMENTO DAS TRINCAS EM REVESTIMENTO.</v>
      </c>
      <c r="E78" s="201">
        <f>'ORÇAMENTO (APODI)'!I38</f>
        <v>78.85948683</v>
      </c>
      <c r="F78" s="198">
        <f t="shared" si="2"/>
        <v>0.000995653523</v>
      </c>
      <c r="G78" s="198">
        <f t="shared" si="3"/>
        <v>0.9701907902</v>
      </c>
    </row>
    <row r="79">
      <c r="A79" s="197">
        <v>78.0</v>
      </c>
      <c r="B79" s="198">
        <f t="shared" si="1"/>
        <v>0.8666666667</v>
      </c>
      <c r="C79" s="199" t="str">
        <f>'ORÇAMENTO (APODI)'!A79</f>
        <v>6.15</v>
      </c>
      <c r="D79" s="200" t="str">
        <f>'ORÇAMENTO (APODI)'!B79</f>
        <v>ADAPTADOR COM FLANGE E ANEL DE VEDAÇÃO, PVC, SOLDÁVEL, DN 25 MM X 3/4, INSTALADO EM RESERVAÇÃO DE ÁGUA DE EDIFICAÇÃO QUE POSSUA RESERVATÓRIO DE FIBRA/FIBROCIMENTO - FORNECIMENTO E INSTALAÇÃO. AF_06/2016.</v>
      </c>
      <c r="E79" s="201">
        <f>'ORÇAMENTO (APODI)'!I79</f>
        <v>76.16207983</v>
      </c>
      <c r="F79" s="198">
        <f t="shared" si="2"/>
        <v>0.0009615969638</v>
      </c>
      <c r="G79" s="198">
        <f t="shared" si="3"/>
        <v>0.9711523871</v>
      </c>
    </row>
    <row r="80">
      <c r="A80" s="197">
        <v>79.0</v>
      </c>
      <c r="B80" s="198">
        <f t="shared" si="1"/>
        <v>0.8777777778</v>
      </c>
      <c r="C80" s="199" t="str">
        <f>'ORÇAMENTO (APODI)'!A66</f>
        <v>6.2</v>
      </c>
      <c r="D80" s="200" t="str">
        <f>'ORÇAMENTO (APODI)'!B66</f>
        <v>ELETRODUTO RÍGIDO SOLDÁVEL, PVC, DN 25 MM (3/4''), APARENTE - FORNECIMENTO E INSTALAÇÃO. AF_10/2022.</v>
      </c>
      <c r="E80" s="201">
        <f>'ORÇAMENTO (APODI)'!I66</f>
        <v>72.46189782</v>
      </c>
      <c r="F80" s="198">
        <f t="shared" si="2"/>
        <v>0.0009148797024</v>
      </c>
      <c r="G80" s="198">
        <f t="shared" si="3"/>
        <v>0.9720672668</v>
      </c>
    </row>
    <row r="81">
      <c r="A81" s="197">
        <v>80.0</v>
      </c>
      <c r="B81" s="198">
        <f t="shared" si="1"/>
        <v>0.8888888889</v>
      </c>
      <c r="C81" s="199" t="str">
        <f>'ORÇAMENTO (APODI)'!A96</f>
        <v>8.1</v>
      </c>
      <c r="D81" s="200" t="str">
        <f>'ORÇAMENTO (APODI)'!B96</f>
        <v>EMASSAMENTO COM MASSA LÁTEX, APLICAÇÃO EM TETO, DUAS DEMÃOS, LIXAMENTO MANUAL. AF_04/2023
LAJES EXTERNAS/BEIRAL DO CONTORNO DA EDIFICAÇÃO.</v>
      </c>
      <c r="E81" s="201">
        <f>'ORÇAMENTO (APODI)'!I96</f>
        <v>65.96088358</v>
      </c>
      <c r="F81" s="198">
        <f t="shared" si="2"/>
        <v>0.0008328000695</v>
      </c>
      <c r="G81" s="198">
        <f t="shared" si="3"/>
        <v>0.9729000669</v>
      </c>
    </row>
    <row r="82">
      <c r="A82" s="197">
        <v>81.0</v>
      </c>
      <c r="B82" s="198">
        <f t="shared" si="1"/>
        <v>0.9</v>
      </c>
      <c r="C82" s="199" t="str">
        <f>'ORÇAMENTO (APODI)'!A46</f>
        <v>4.2</v>
      </c>
      <c r="D82" s="200" t="str">
        <f>'ORÇAMENTO (APODI)'!B46</f>
        <v>PISO CIMENTADO, TRAÇO 1:3 (CIMENTO E AREIA), ACABAMENTO RÚSTICO, ESPESSURA 3,0 CM, PREPARO MECÂNICO DA ARGAMASSA.
ESPESSURA 3 CM. PARTE DA CALÇADA, CANTEIRO EM FRENTE AO MASTRO E PARTE DA RAMPA DE AUTOMÓVEIS.</v>
      </c>
      <c r="E82" s="201">
        <f>'ORÇAMENTO (APODI)'!I46</f>
        <v>53.38283429</v>
      </c>
      <c r="F82" s="198">
        <f t="shared" si="2"/>
        <v>0.0006739938233</v>
      </c>
      <c r="G82" s="198">
        <f t="shared" si="3"/>
        <v>0.9735740607</v>
      </c>
    </row>
    <row r="83">
      <c r="A83" s="197">
        <v>82.0</v>
      </c>
      <c r="B83" s="198">
        <f t="shared" si="1"/>
        <v>0.9111111111</v>
      </c>
      <c r="C83" s="199" t="str">
        <f>'ORÇAMENTO (APODI)'!A41</f>
        <v>3.4</v>
      </c>
      <c r="D83" s="200" t="str">
        <f>'ORÇAMENTO (APODI)'!B41</f>
        <v>CHAPISCO APLICADO NO TETO OU EM ALVENARIA E ESTRUTURA, COM ROLO PARA TEXTURA ACRÍLICA. ARGAMASSA TRAÇO 1:4 E EMULSÃO POLIMÉRICA (IMPERMEABILIZANTE) COM PREPARO MANUAL. AF_10/2022</v>
      </c>
      <c r="E83" s="201">
        <f>'ORÇAMENTO (APODI)'!I41</f>
        <v>47.73074203</v>
      </c>
      <c r="F83" s="198">
        <f t="shared" si="2"/>
        <v>0.0006026323955</v>
      </c>
      <c r="G83" s="198">
        <f t="shared" si="3"/>
        <v>0.9741766931</v>
      </c>
    </row>
    <row r="84">
      <c r="A84" s="197">
        <v>83.0</v>
      </c>
      <c r="B84" s="198">
        <f t="shared" si="1"/>
        <v>0.9222222222</v>
      </c>
      <c r="C84" s="199" t="str">
        <f>'ORÇAMENTO (APODI)'!A97</f>
        <v>8.2</v>
      </c>
      <c r="D84" s="200" t="str">
        <f>'ORÇAMENTO (APODI)'!B97</f>
        <v>EMASSAMENTO COM MASSA LÁTEX, APLICAÇÃO EM PAREDE, DUAS DEMÃOS, LIXAMENTO MANUAL. AF_04/2023.
PAREDES EXTERNAS E INTERNAS.</v>
      </c>
      <c r="E84" s="201">
        <f>'ORÇAMENTO (APODI)'!I97</f>
        <v>35.35729482</v>
      </c>
      <c r="F84" s="198">
        <f t="shared" si="2"/>
        <v>0.0004464093867</v>
      </c>
      <c r="G84" s="198">
        <f t="shared" si="3"/>
        <v>0.9746231025</v>
      </c>
    </row>
    <row r="85">
      <c r="A85" s="197">
        <v>84.0</v>
      </c>
      <c r="B85" s="198">
        <f t="shared" si="1"/>
        <v>0.9333333333</v>
      </c>
      <c r="C85" s="199" t="str">
        <f>'ORÇAMENTO (APODI)'!A45</f>
        <v>4.1</v>
      </c>
      <c r="D85" s="200" t="str">
        <f>'ORÇAMENTO (APODI)'!B45</f>
        <v>DEMOLIÇÃO MANUAL DE PISO CIMENTADO SOBRE LASTRO DE CONCRETO.
ESPESSURA 3 CM. PARTE DA RAMPA DE AUTOMÓVEIS.</v>
      </c>
      <c r="E85" s="201">
        <f>'ORÇAMENTO (APODI)'!I45</f>
        <v>31.19459005</v>
      </c>
      <c r="F85" s="198">
        <f t="shared" si="2"/>
        <v>0.0003938524676</v>
      </c>
      <c r="G85" s="198">
        <f t="shared" si="3"/>
        <v>0.975016955</v>
      </c>
    </row>
    <row r="86">
      <c r="A86" s="197">
        <v>85.0</v>
      </c>
      <c r="B86" s="198">
        <f t="shared" si="1"/>
        <v>0.9444444444</v>
      </c>
      <c r="C86" s="199" t="str">
        <f>'ORÇAMENTO (APODI)'!A48</f>
        <v>4.4</v>
      </c>
      <c r="D86" s="200" t="str">
        <f>'ORÇAMENTO (APODI)'!B48</f>
        <v>ATERRO MANUAL DE VALAS COM SOLO ARGILO-ARENOSO E COMPACTAÇÃO MECANIZADA. AF_05/2016. NIVELAMENTO DO TERRENO NATURAL PRÓXIMO AO PONTÃO LATERAL.</v>
      </c>
      <c r="E86" s="201">
        <f>'ORÇAMENTO (APODI)'!I48</f>
        <v>30.09095937</v>
      </c>
      <c r="F86" s="198">
        <f t="shared" si="2"/>
        <v>0.0003799183956</v>
      </c>
      <c r="G86" s="198">
        <f t="shared" si="3"/>
        <v>0.9753968734</v>
      </c>
    </row>
    <row r="87">
      <c r="A87" s="197">
        <v>86.0</v>
      </c>
      <c r="B87" s="198">
        <f t="shared" si="1"/>
        <v>0.9555555556</v>
      </c>
      <c r="C87" s="199" t="str">
        <f>'ORÇAMENTO (APODI)'!A67</f>
        <v>6.3</v>
      </c>
      <c r="D87" s="200" t="str">
        <f>'ORÇAMENTO (APODI)'!B67</f>
        <v>ELETRODUTO RÍGIDO SOLDÁVEL, PVC, DN 32 MM (1''), APARENTE - FORNECIMENTO E INSTALAÇÃO. AF_10/2022.</v>
      </c>
      <c r="E87" s="201">
        <f>'ORÇAMENTO (APODI)'!I67</f>
        <v>20.9933938</v>
      </c>
      <c r="F87" s="198">
        <f t="shared" si="2"/>
        <v>0.0002650555734</v>
      </c>
      <c r="G87" s="198">
        <f t="shared" si="3"/>
        <v>0.9756619289</v>
      </c>
    </row>
    <row r="88">
      <c r="A88" s="197">
        <v>87.0</v>
      </c>
      <c r="B88" s="198">
        <f t="shared" si="1"/>
        <v>0.9666666667</v>
      </c>
      <c r="C88" s="199" t="str">
        <f>'ORÇAMENTO (APODI)'!A69</f>
        <v>6.5</v>
      </c>
      <c r="D88" s="200" t="str">
        <f>'ORÇAMENTO (APODI)'!B69</f>
        <v>DISJUNTOR MONOPOLAR TIPO DIN, CORRENTE NOMINAL DE 10A - FORNECIMENTO E INSTALAÇÃO. AF_10/2020.
REFERÊNCIA DE PRODUTO:
https://www.santil.com.br/produto/mini-disjuntor-unipolar-10a-curva-c-schneider-electric/392817/</v>
      </c>
      <c r="E88" s="201">
        <f>'ORÇAMENTO (APODI)'!I69</f>
        <v>14.3125096</v>
      </c>
      <c r="F88" s="198">
        <f t="shared" si="2"/>
        <v>0.0001807049625</v>
      </c>
      <c r="G88" s="198">
        <f t="shared" si="3"/>
        <v>0.9758426339</v>
      </c>
    </row>
    <row r="89">
      <c r="A89" s="197">
        <v>88.0</v>
      </c>
      <c r="B89" s="198">
        <f t="shared" si="1"/>
        <v>0.9777777778</v>
      </c>
      <c r="C89" s="199" t="str">
        <f>'ORÇAMENTO (APODI)'!A98</f>
        <v>8.3</v>
      </c>
      <c r="D89" s="200" t="str">
        <f>'ORÇAMENTO (APODI)'!B98</f>
        <v>FUNDO SELADOR ACRÍLICO, APLICAÇÃO MANUAL EM PAREDE, UMA DEMÃO. AF_04/2023.
PAREDES EXTERNAS E INTERNAS.</v>
      </c>
      <c r="E89" s="201">
        <f>'ORÇAMENTO (APODI)'!I98</f>
        <v>7.914278201</v>
      </c>
      <c r="F89" s="198">
        <f t="shared" si="2"/>
        <v>0.00009992303133</v>
      </c>
      <c r="G89" s="198">
        <f t="shared" si="3"/>
        <v>0.9759425569</v>
      </c>
    </row>
    <row r="90">
      <c r="A90" s="197">
        <v>89.0</v>
      </c>
      <c r="B90" s="198">
        <f t="shared" si="1"/>
        <v>0.9888888889</v>
      </c>
      <c r="C90" s="199" t="str">
        <f>'ORÇAMENTO (APODI)'!A47</f>
        <v>4.3</v>
      </c>
      <c r="D90" s="200" t="str">
        <f>'ORÇAMENTO (APODI)'!B47</f>
        <v>LIMPEZA DE SUPERFÍCIE COM JATO DE ALTA PRESSÃO. AF_04/2019.
LIMPEZA E RETIRADA DE LODO DAS CALÇADAS E TAMPAS DE CONCRETO (LATERAL, FRONTAL E INTERNAS)</v>
      </c>
      <c r="E90" s="201">
        <f>'ORÇAMENTO (APODI)'!I47</f>
        <v>2.235526635</v>
      </c>
      <c r="F90" s="198">
        <f t="shared" si="2"/>
        <v>0.0000282250121</v>
      </c>
      <c r="G90" s="198">
        <f t="shared" si="3"/>
        <v>0.9759707819</v>
      </c>
    </row>
    <row r="91">
      <c r="A91" s="197">
        <v>90.0</v>
      </c>
      <c r="B91" s="198">
        <f t="shared" si="1"/>
        <v>1</v>
      </c>
      <c r="C91" s="199" t="str">
        <f>'ORÇAMENTO (APODI)'!A87</f>
        <v>6.23</v>
      </c>
      <c r="D91" s="200" t="str">
        <f>'ORÇAMENTO (APODI)'!B87</f>
        <v>ESPELHO CRISTAL E = 4 MM - FORNECIMENTO E INSTALAÇÃO.</v>
      </c>
      <c r="E91" s="201">
        <f>'ORÇAMENTO (APODI)'!I87</f>
        <v>1903.204037</v>
      </c>
      <c r="F91" s="198">
        <f t="shared" si="2"/>
        <v>0.02402921806</v>
      </c>
      <c r="G91" s="198">
        <f t="shared" si="3"/>
        <v>1</v>
      </c>
    </row>
    <row r="92">
      <c r="C92" s="202" t="str">
        <f>'ORÇAMENTO (APODI)'!A117</f>
        <v/>
      </c>
      <c r="D92" s="203" t="str">
        <f>'ORÇAMENTO (APODI)'!B117</f>
        <v/>
      </c>
      <c r="E92" s="204" t="str">
        <f>'ORÇAMENTO (APODI)'!I117</f>
        <v/>
      </c>
      <c r="F92" s="205"/>
    </row>
    <row r="93">
      <c r="A93" s="206" t="s">
        <v>399</v>
      </c>
      <c r="B93" s="207"/>
      <c r="C93" s="207"/>
      <c r="D93" s="208"/>
      <c r="E93" s="209">
        <f t="shared" ref="E93:F93" si="4">SUM(E2:E91)</f>
        <v>79203.74408</v>
      </c>
      <c r="F93" s="210">
        <f t="shared" si="4"/>
        <v>1</v>
      </c>
    </row>
    <row r="94">
      <c r="D94" s="211" t="str">
        <f>'ORÇAMENTO (APODI)'!I119</f>
        <v/>
      </c>
      <c r="E94" s="205"/>
    </row>
    <row r="95">
      <c r="E95" s="205"/>
    </row>
    <row r="96">
      <c r="E96" s="205"/>
    </row>
    <row r="97">
      <c r="E97" s="205"/>
    </row>
    <row r="98">
      <c r="E98" s="205"/>
    </row>
    <row r="99">
      <c r="E99" s="205"/>
    </row>
    <row r="100">
      <c r="E100" s="205"/>
    </row>
    <row r="101">
      <c r="E101" s="205"/>
    </row>
    <row r="102">
      <c r="E102" s="205"/>
    </row>
    <row r="103">
      <c r="E103" s="205"/>
    </row>
    <row r="104">
      <c r="E104" s="205"/>
    </row>
    <row r="105">
      <c r="E105" s="205"/>
    </row>
    <row r="106">
      <c r="E106" s="205"/>
    </row>
    <row r="107">
      <c r="E107" s="205"/>
    </row>
    <row r="108">
      <c r="E108" s="205"/>
    </row>
    <row r="109">
      <c r="E109" s="205"/>
    </row>
    <row r="110">
      <c r="E110" s="205"/>
    </row>
    <row r="111">
      <c r="E111" s="205"/>
    </row>
    <row r="112">
      <c r="E112" s="205"/>
    </row>
    <row r="113">
      <c r="E113" s="205"/>
    </row>
    <row r="114">
      <c r="E114" s="205"/>
    </row>
    <row r="115">
      <c r="E115" s="205"/>
    </row>
    <row r="116">
      <c r="E116" s="205"/>
    </row>
    <row r="117">
      <c r="E117" s="205"/>
    </row>
    <row r="118">
      <c r="E118" s="205"/>
    </row>
    <row r="119">
      <c r="E119" s="205"/>
    </row>
    <row r="120">
      <c r="E120" s="205"/>
    </row>
    <row r="121">
      <c r="E121" s="205"/>
    </row>
    <row r="122">
      <c r="E122" s="205"/>
    </row>
    <row r="123">
      <c r="E123" s="205"/>
    </row>
    <row r="124">
      <c r="E124" s="205"/>
    </row>
    <row r="125">
      <c r="E125" s="205"/>
    </row>
    <row r="126">
      <c r="E126" s="205"/>
    </row>
    <row r="127">
      <c r="E127" s="205"/>
    </row>
    <row r="128">
      <c r="E128" s="205"/>
    </row>
    <row r="129">
      <c r="E129" s="205"/>
    </row>
    <row r="130">
      <c r="E130" s="205"/>
    </row>
    <row r="131">
      <c r="E131" s="205"/>
    </row>
    <row r="132">
      <c r="E132" s="205"/>
    </row>
    <row r="133">
      <c r="E133" s="205"/>
    </row>
    <row r="134">
      <c r="E134" s="205"/>
    </row>
    <row r="135">
      <c r="E135" s="205"/>
    </row>
    <row r="136">
      <c r="E136" s="205"/>
    </row>
    <row r="137">
      <c r="E137" s="205"/>
    </row>
    <row r="138">
      <c r="E138" s="205"/>
    </row>
    <row r="139">
      <c r="E139" s="205"/>
    </row>
    <row r="140">
      <c r="E140" s="205"/>
    </row>
    <row r="141">
      <c r="E141" s="205"/>
    </row>
    <row r="142">
      <c r="E142" s="205"/>
    </row>
    <row r="143">
      <c r="E143" s="205"/>
    </row>
    <row r="144">
      <c r="E144" s="205"/>
    </row>
    <row r="145">
      <c r="E145" s="205"/>
    </row>
    <row r="146">
      <c r="E146" s="205"/>
    </row>
    <row r="147">
      <c r="E147" s="205"/>
    </row>
    <row r="148">
      <c r="E148" s="205"/>
    </row>
    <row r="149">
      <c r="E149" s="205"/>
    </row>
    <row r="150">
      <c r="E150" s="205"/>
    </row>
    <row r="151">
      <c r="E151" s="205"/>
    </row>
    <row r="152">
      <c r="E152" s="205"/>
    </row>
    <row r="153">
      <c r="E153" s="205"/>
    </row>
    <row r="154">
      <c r="E154" s="205"/>
    </row>
    <row r="155">
      <c r="E155" s="205"/>
    </row>
    <row r="156">
      <c r="E156" s="205"/>
    </row>
    <row r="157">
      <c r="E157" s="205"/>
    </row>
    <row r="158">
      <c r="E158" s="205"/>
    </row>
    <row r="159">
      <c r="E159" s="205"/>
    </row>
    <row r="160">
      <c r="E160" s="205"/>
    </row>
    <row r="161">
      <c r="E161" s="205"/>
    </row>
    <row r="162">
      <c r="E162" s="205"/>
    </row>
    <row r="163">
      <c r="E163" s="205"/>
    </row>
    <row r="164">
      <c r="E164" s="205"/>
    </row>
    <row r="165">
      <c r="E165" s="205"/>
    </row>
    <row r="166">
      <c r="E166" s="205"/>
    </row>
    <row r="167">
      <c r="E167" s="205"/>
    </row>
    <row r="168">
      <c r="E168" s="205"/>
    </row>
    <row r="169">
      <c r="E169" s="205"/>
    </row>
    <row r="170">
      <c r="E170" s="205"/>
    </row>
    <row r="171">
      <c r="E171" s="205"/>
    </row>
    <row r="172">
      <c r="E172" s="205"/>
    </row>
    <row r="173">
      <c r="E173" s="205"/>
    </row>
    <row r="174">
      <c r="E174" s="205"/>
    </row>
    <row r="175">
      <c r="E175" s="205"/>
    </row>
    <row r="176">
      <c r="E176" s="205"/>
    </row>
    <row r="177">
      <c r="E177" s="205"/>
    </row>
    <row r="178">
      <c r="E178" s="205"/>
    </row>
    <row r="179">
      <c r="E179" s="205"/>
    </row>
    <row r="180">
      <c r="E180" s="205"/>
    </row>
    <row r="181">
      <c r="E181" s="205"/>
    </row>
    <row r="182">
      <c r="E182" s="205"/>
    </row>
    <row r="183">
      <c r="E183" s="205"/>
    </row>
    <row r="184">
      <c r="E184" s="205"/>
    </row>
    <row r="185">
      <c r="E185" s="205"/>
    </row>
    <row r="186">
      <c r="E186" s="205"/>
    </row>
    <row r="187">
      <c r="E187" s="205"/>
    </row>
    <row r="188">
      <c r="E188" s="205"/>
    </row>
    <row r="189">
      <c r="E189" s="205"/>
    </row>
    <row r="190">
      <c r="E190" s="205"/>
    </row>
    <row r="191">
      <c r="E191" s="205"/>
    </row>
    <row r="192">
      <c r="E192" s="205"/>
    </row>
    <row r="193">
      <c r="E193" s="205"/>
    </row>
    <row r="194">
      <c r="E194" s="205"/>
    </row>
    <row r="195">
      <c r="E195" s="205"/>
    </row>
    <row r="196">
      <c r="E196" s="205"/>
    </row>
    <row r="197">
      <c r="E197" s="205"/>
    </row>
    <row r="198">
      <c r="E198" s="205"/>
    </row>
    <row r="199">
      <c r="E199" s="205"/>
    </row>
    <row r="200">
      <c r="E200" s="205"/>
    </row>
    <row r="201">
      <c r="E201" s="205"/>
    </row>
    <row r="202">
      <c r="E202" s="205"/>
    </row>
    <row r="203">
      <c r="E203" s="205"/>
    </row>
    <row r="204">
      <c r="E204" s="205"/>
    </row>
    <row r="205">
      <c r="E205" s="205"/>
    </row>
    <row r="206">
      <c r="E206" s="205"/>
    </row>
    <row r="207">
      <c r="E207" s="205"/>
    </row>
    <row r="208">
      <c r="E208" s="205"/>
    </row>
    <row r="209">
      <c r="E209" s="205"/>
    </row>
    <row r="210">
      <c r="E210" s="205"/>
    </row>
    <row r="211">
      <c r="E211" s="205"/>
    </row>
    <row r="212">
      <c r="E212" s="205"/>
    </row>
    <row r="213">
      <c r="E213" s="205"/>
    </row>
    <row r="214">
      <c r="E214" s="205"/>
    </row>
    <row r="215">
      <c r="E215" s="205"/>
    </row>
    <row r="216">
      <c r="E216" s="205"/>
    </row>
    <row r="217">
      <c r="E217" s="205"/>
    </row>
    <row r="218">
      <c r="E218" s="205"/>
    </row>
    <row r="219">
      <c r="E219" s="205"/>
    </row>
    <row r="220">
      <c r="E220" s="205"/>
    </row>
    <row r="221">
      <c r="E221" s="205"/>
    </row>
    <row r="222">
      <c r="E222" s="205"/>
    </row>
    <row r="223">
      <c r="E223" s="205"/>
    </row>
    <row r="224">
      <c r="E224" s="205"/>
    </row>
    <row r="225">
      <c r="E225" s="205"/>
    </row>
    <row r="226">
      <c r="E226" s="205"/>
    </row>
    <row r="227">
      <c r="E227" s="205"/>
    </row>
    <row r="228">
      <c r="E228" s="205"/>
    </row>
    <row r="229">
      <c r="E229" s="205"/>
    </row>
    <row r="230">
      <c r="E230" s="205"/>
    </row>
    <row r="231">
      <c r="E231" s="205"/>
    </row>
    <row r="232">
      <c r="E232" s="205"/>
    </row>
    <row r="233">
      <c r="E233" s="205"/>
    </row>
    <row r="234">
      <c r="E234" s="205"/>
    </row>
    <row r="235">
      <c r="E235" s="205"/>
    </row>
    <row r="236">
      <c r="E236" s="205"/>
    </row>
    <row r="237">
      <c r="E237" s="205"/>
    </row>
    <row r="238">
      <c r="E238" s="205"/>
    </row>
    <row r="239">
      <c r="E239" s="205"/>
    </row>
    <row r="240">
      <c r="E240" s="205"/>
    </row>
    <row r="241">
      <c r="E241" s="205"/>
    </row>
    <row r="242">
      <c r="E242" s="205"/>
    </row>
    <row r="243">
      <c r="E243" s="205"/>
    </row>
    <row r="244">
      <c r="E244" s="205"/>
    </row>
    <row r="245">
      <c r="E245" s="205"/>
    </row>
    <row r="246">
      <c r="E246" s="205"/>
    </row>
    <row r="247">
      <c r="E247" s="205"/>
    </row>
    <row r="248">
      <c r="E248" s="205"/>
    </row>
    <row r="249">
      <c r="E249" s="205"/>
    </row>
    <row r="250">
      <c r="E250" s="205"/>
    </row>
    <row r="251">
      <c r="E251" s="205"/>
    </row>
    <row r="252">
      <c r="E252" s="205"/>
    </row>
    <row r="253">
      <c r="E253" s="205"/>
    </row>
    <row r="254">
      <c r="E254" s="205"/>
    </row>
    <row r="255">
      <c r="E255" s="205"/>
    </row>
    <row r="256">
      <c r="E256" s="205"/>
    </row>
    <row r="257">
      <c r="E257" s="205"/>
    </row>
    <row r="258">
      <c r="E258" s="205"/>
    </row>
    <row r="259">
      <c r="E259" s="205"/>
    </row>
    <row r="260">
      <c r="E260" s="205"/>
    </row>
    <row r="261">
      <c r="E261" s="205"/>
    </row>
    <row r="262">
      <c r="E262" s="205"/>
    </row>
    <row r="263">
      <c r="E263" s="205"/>
    </row>
    <row r="264">
      <c r="E264" s="205"/>
    </row>
    <row r="265">
      <c r="E265" s="205"/>
    </row>
    <row r="266">
      <c r="E266" s="205"/>
    </row>
    <row r="267">
      <c r="E267" s="205"/>
    </row>
    <row r="268">
      <c r="E268" s="205"/>
    </row>
    <row r="269">
      <c r="E269" s="205"/>
    </row>
    <row r="270">
      <c r="E270" s="205"/>
    </row>
    <row r="271">
      <c r="E271" s="205"/>
    </row>
    <row r="272">
      <c r="E272" s="205"/>
    </row>
    <row r="273">
      <c r="E273" s="205"/>
    </row>
    <row r="274">
      <c r="E274" s="205"/>
    </row>
    <row r="275">
      <c r="E275" s="205"/>
    </row>
    <row r="276">
      <c r="E276" s="205"/>
    </row>
    <row r="277">
      <c r="E277" s="205"/>
    </row>
    <row r="278">
      <c r="E278" s="205"/>
    </row>
    <row r="279">
      <c r="E279" s="205"/>
    </row>
    <row r="280">
      <c r="E280" s="205"/>
    </row>
    <row r="281">
      <c r="E281" s="205"/>
    </row>
    <row r="282">
      <c r="E282" s="205"/>
    </row>
    <row r="283">
      <c r="E283" s="205"/>
    </row>
    <row r="284">
      <c r="E284" s="205"/>
    </row>
    <row r="285">
      <c r="E285" s="205"/>
    </row>
    <row r="286">
      <c r="E286" s="205"/>
    </row>
    <row r="287">
      <c r="E287" s="205"/>
    </row>
    <row r="288">
      <c r="E288" s="205"/>
    </row>
    <row r="289">
      <c r="E289" s="205"/>
    </row>
    <row r="290">
      <c r="E290" s="205"/>
    </row>
    <row r="291">
      <c r="E291" s="205"/>
    </row>
    <row r="292">
      <c r="E292" s="205"/>
    </row>
    <row r="293">
      <c r="E293" s="205"/>
    </row>
    <row r="294">
      <c r="E294" s="205"/>
    </row>
    <row r="295">
      <c r="E295" s="205"/>
    </row>
    <row r="296">
      <c r="E296" s="205"/>
    </row>
    <row r="297">
      <c r="E297" s="205"/>
    </row>
    <row r="298">
      <c r="E298" s="205"/>
    </row>
    <row r="299">
      <c r="E299" s="205"/>
    </row>
    <row r="300">
      <c r="E300" s="205"/>
    </row>
    <row r="301">
      <c r="E301" s="205"/>
    </row>
    <row r="302">
      <c r="E302" s="205"/>
    </row>
    <row r="303">
      <c r="E303" s="205"/>
    </row>
    <row r="304">
      <c r="E304" s="205"/>
    </row>
    <row r="305">
      <c r="E305" s="205"/>
    </row>
    <row r="306">
      <c r="E306" s="205"/>
    </row>
    <row r="307">
      <c r="E307" s="205"/>
    </row>
    <row r="308">
      <c r="E308" s="205"/>
    </row>
    <row r="309">
      <c r="E309" s="205"/>
    </row>
    <row r="310">
      <c r="E310" s="205"/>
    </row>
    <row r="311">
      <c r="E311" s="205"/>
    </row>
    <row r="312">
      <c r="E312" s="205"/>
    </row>
    <row r="313">
      <c r="E313" s="205"/>
    </row>
    <row r="314">
      <c r="E314" s="205"/>
    </row>
    <row r="315">
      <c r="E315" s="205"/>
    </row>
    <row r="316">
      <c r="E316" s="205"/>
    </row>
    <row r="317">
      <c r="E317" s="205"/>
    </row>
    <row r="318">
      <c r="E318" s="205"/>
    </row>
    <row r="319">
      <c r="E319" s="205"/>
    </row>
    <row r="320">
      <c r="E320" s="205"/>
    </row>
    <row r="321">
      <c r="E321" s="205"/>
    </row>
    <row r="322">
      <c r="E322" s="205"/>
    </row>
    <row r="323">
      <c r="E323" s="205"/>
    </row>
    <row r="324">
      <c r="E324" s="205"/>
    </row>
    <row r="325">
      <c r="E325" s="205"/>
    </row>
    <row r="326">
      <c r="E326" s="205"/>
    </row>
    <row r="327">
      <c r="E327" s="205"/>
    </row>
    <row r="328">
      <c r="E328" s="205"/>
    </row>
    <row r="329">
      <c r="E329" s="205"/>
    </row>
    <row r="330">
      <c r="E330" s="205"/>
    </row>
    <row r="331">
      <c r="E331" s="205"/>
    </row>
    <row r="332">
      <c r="E332" s="205"/>
    </row>
    <row r="333">
      <c r="E333" s="205"/>
    </row>
    <row r="334">
      <c r="E334" s="205"/>
    </row>
    <row r="335">
      <c r="E335" s="205"/>
    </row>
    <row r="336">
      <c r="E336" s="205"/>
    </row>
    <row r="337">
      <c r="E337" s="205"/>
    </row>
    <row r="338">
      <c r="E338" s="205"/>
    </row>
    <row r="339">
      <c r="E339" s="205"/>
    </row>
    <row r="340">
      <c r="E340" s="205"/>
    </row>
    <row r="341">
      <c r="E341" s="205"/>
    </row>
    <row r="342">
      <c r="E342" s="205"/>
    </row>
    <row r="343">
      <c r="E343" s="205"/>
    </row>
    <row r="344">
      <c r="E344" s="205"/>
    </row>
    <row r="345">
      <c r="E345" s="205"/>
    </row>
    <row r="346">
      <c r="E346" s="205"/>
    </row>
    <row r="347">
      <c r="E347" s="205"/>
    </row>
    <row r="348">
      <c r="E348" s="205"/>
    </row>
    <row r="349">
      <c r="E349" s="205"/>
    </row>
    <row r="350">
      <c r="E350" s="205"/>
    </row>
    <row r="351">
      <c r="E351" s="205"/>
    </row>
    <row r="352">
      <c r="E352" s="205"/>
    </row>
    <row r="353">
      <c r="E353" s="205"/>
    </row>
    <row r="354">
      <c r="E354" s="205"/>
    </row>
    <row r="355">
      <c r="E355" s="205"/>
    </row>
    <row r="356">
      <c r="E356" s="205"/>
    </row>
    <row r="357">
      <c r="E357" s="205"/>
    </row>
    <row r="358">
      <c r="E358" s="205"/>
    </row>
    <row r="359">
      <c r="E359" s="205"/>
    </row>
    <row r="360">
      <c r="E360" s="205"/>
    </row>
    <row r="361">
      <c r="E361" s="205"/>
    </row>
    <row r="362">
      <c r="E362" s="205"/>
    </row>
    <row r="363">
      <c r="E363" s="205"/>
    </row>
    <row r="364">
      <c r="E364" s="205"/>
    </row>
    <row r="365">
      <c r="E365" s="205"/>
    </row>
    <row r="366">
      <c r="E366" s="205"/>
    </row>
    <row r="367">
      <c r="E367" s="205"/>
    </row>
    <row r="368">
      <c r="E368" s="205"/>
    </row>
    <row r="369">
      <c r="E369" s="205"/>
    </row>
    <row r="370">
      <c r="E370" s="205"/>
    </row>
    <row r="371">
      <c r="E371" s="205"/>
    </row>
    <row r="372">
      <c r="E372" s="205"/>
    </row>
    <row r="373">
      <c r="E373" s="205"/>
    </row>
    <row r="374">
      <c r="E374" s="205"/>
    </row>
    <row r="375">
      <c r="E375" s="205"/>
    </row>
    <row r="376">
      <c r="E376" s="205"/>
    </row>
    <row r="377">
      <c r="E377" s="205"/>
    </row>
    <row r="378">
      <c r="E378" s="205"/>
    </row>
    <row r="379">
      <c r="E379" s="205"/>
    </row>
    <row r="380">
      <c r="E380" s="205"/>
    </row>
    <row r="381">
      <c r="E381" s="205"/>
    </row>
    <row r="382">
      <c r="E382" s="205"/>
    </row>
    <row r="383">
      <c r="E383" s="205"/>
    </row>
    <row r="384">
      <c r="E384" s="205"/>
    </row>
    <row r="385">
      <c r="E385" s="205"/>
    </row>
    <row r="386">
      <c r="E386" s="205"/>
    </row>
    <row r="387">
      <c r="E387" s="205"/>
    </row>
    <row r="388">
      <c r="E388" s="205"/>
    </row>
    <row r="389">
      <c r="E389" s="205"/>
    </row>
    <row r="390">
      <c r="E390" s="205"/>
    </row>
    <row r="391">
      <c r="E391" s="205"/>
    </row>
    <row r="392">
      <c r="E392" s="205"/>
    </row>
    <row r="393">
      <c r="E393" s="205"/>
    </row>
    <row r="394">
      <c r="E394" s="205"/>
    </row>
    <row r="395">
      <c r="E395" s="205"/>
    </row>
    <row r="396">
      <c r="E396" s="205"/>
    </row>
    <row r="397">
      <c r="E397" s="205"/>
    </row>
    <row r="398">
      <c r="E398" s="205"/>
    </row>
    <row r="399">
      <c r="E399" s="205"/>
    </row>
    <row r="400">
      <c r="E400" s="205"/>
    </row>
    <row r="401">
      <c r="E401" s="205"/>
    </row>
    <row r="402">
      <c r="E402" s="205"/>
    </row>
    <row r="403">
      <c r="E403" s="205"/>
    </row>
    <row r="404">
      <c r="E404" s="205"/>
    </row>
    <row r="405">
      <c r="E405" s="205"/>
    </row>
    <row r="406">
      <c r="E406" s="205"/>
    </row>
    <row r="407">
      <c r="E407" s="205"/>
    </row>
    <row r="408">
      <c r="E408" s="205"/>
    </row>
    <row r="409">
      <c r="E409" s="205"/>
    </row>
    <row r="410">
      <c r="E410" s="205"/>
    </row>
    <row r="411">
      <c r="E411" s="205"/>
    </row>
    <row r="412">
      <c r="E412" s="205"/>
    </row>
    <row r="413">
      <c r="E413" s="205"/>
    </row>
    <row r="414">
      <c r="E414" s="205"/>
    </row>
    <row r="415">
      <c r="E415" s="205"/>
    </row>
    <row r="416">
      <c r="E416" s="205"/>
    </row>
    <row r="417">
      <c r="E417" s="205"/>
    </row>
    <row r="418">
      <c r="E418" s="205"/>
    </row>
    <row r="419">
      <c r="E419" s="205"/>
    </row>
    <row r="420">
      <c r="E420" s="205"/>
    </row>
    <row r="421">
      <c r="E421" s="205"/>
    </row>
    <row r="422">
      <c r="E422" s="205"/>
    </row>
    <row r="423">
      <c r="E423" s="205"/>
    </row>
    <row r="424">
      <c r="E424" s="205"/>
    </row>
    <row r="425">
      <c r="E425" s="205"/>
    </row>
    <row r="426">
      <c r="E426" s="205"/>
    </row>
    <row r="427">
      <c r="E427" s="205"/>
    </row>
    <row r="428">
      <c r="E428" s="205"/>
    </row>
    <row r="429">
      <c r="E429" s="205"/>
    </row>
    <row r="430">
      <c r="E430" s="205"/>
    </row>
    <row r="431">
      <c r="E431" s="205"/>
    </row>
    <row r="432">
      <c r="E432" s="205"/>
    </row>
    <row r="433">
      <c r="E433" s="205"/>
    </row>
    <row r="434">
      <c r="E434" s="205"/>
    </row>
    <row r="435">
      <c r="E435" s="205"/>
    </row>
    <row r="436">
      <c r="E436" s="205"/>
    </row>
    <row r="437">
      <c r="E437" s="205"/>
    </row>
    <row r="438">
      <c r="E438" s="205"/>
    </row>
    <row r="439">
      <c r="E439" s="205"/>
    </row>
    <row r="440">
      <c r="E440" s="205"/>
    </row>
    <row r="441">
      <c r="E441" s="205"/>
    </row>
    <row r="442">
      <c r="E442" s="205"/>
    </row>
    <row r="443">
      <c r="E443" s="205"/>
    </row>
    <row r="444">
      <c r="E444" s="205"/>
    </row>
    <row r="445">
      <c r="E445" s="205"/>
    </row>
    <row r="446">
      <c r="E446" s="205"/>
    </row>
    <row r="447">
      <c r="E447" s="205"/>
    </row>
    <row r="448">
      <c r="E448" s="205"/>
    </row>
    <row r="449">
      <c r="E449" s="205"/>
    </row>
    <row r="450">
      <c r="E450" s="205"/>
    </row>
    <row r="451">
      <c r="E451" s="205"/>
    </row>
    <row r="452">
      <c r="E452" s="205"/>
    </row>
    <row r="453">
      <c r="E453" s="205"/>
    </row>
    <row r="454">
      <c r="E454" s="205"/>
    </row>
    <row r="455">
      <c r="E455" s="205"/>
    </row>
    <row r="456">
      <c r="E456" s="205"/>
    </row>
    <row r="457">
      <c r="E457" s="205"/>
    </row>
    <row r="458">
      <c r="E458" s="205"/>
    </row>
    <row r="459">
      <c r="E459" s="205"/>
    </row>
    <row r="460">
      <c r="E460" s="205"/>
    </row>
    <row r="461">
      <c r="E461" s="205"/>
    </row>
    <row r="462">
      <c r="E462" s="205"/>
    </row>
    <row r="463">
      <c r="E463" s="205"/>
    </row>
    <row r="464">
      <c r="E464" s="205"/>
    </row>
    <row r="465">
      <c r="E465" s="205"/>
    </row>
    <row r="466">
      <c r="E466" s="205"/>
    </row>
    <row r="467">
      <c r="E467" s="205"/>
    </row>
    <row r="468">
      <c r="E468" s="205"/>
    </row>
    <row r="469">
      <c r="E469" s="205"/>
    </row>
    <row r="470">
      <c r="E470" s="205"/>
    </row>
    <row r="471">
      <c r="E471" s="205"/>
    </row>
    <row r="472">
      <c r="E472" s="205"/>
    </row>
    <row r="473">
      <c r="E473" s="205"/>
    </row>
    <row r="474">
      <c r="E474" s="205"/>
    </row>
    <row r="475">
      <c r="E475" s="205"/>
    </row>
    <row r="476">
      <c r="E476" s="205"/>
    </row>
    <row r="477">
      <c r="E477" s="205"/>
    </row>
    <row r="478">
      <c r="E478" s="205"/>
    </row>
    <row r="479">
      <c r="E479" s="205"/>
    </row>
    <row r="480">
      <c r="E480" s="205"/>
    </row>
    <row r="481">
      <c r="E481" s="205"/>
    </row>
    <row r="482">
      <c r="E482" s="205"/>
    </row>
    <row r="483">
      <c r="E483" s="205"/>
    </row>
    <row r="484">
      <c r="E484" s="205"/>
    </row>
    <row r="485">
      <c r="E485" s="205"/>
    </row>
    <row r="486">
      <c r="E486" s="205"/>
    </row>
    <row r="487">
      <c r="E487" s="205"/>
    </row>
    <row r="488">
      <c r="E488" s="205"/>
    </row>
    <row r="489">
      <c r="E489" s="205"/>
    </row>
    <row r="490">
      <c r="E490" s="205"/>
    </row>
    <row r="491">
      <c r="E491" s="205"/>
    </row>
    <row r="492">
      <c r="E492" s="205"/>
    </row>
    <row r="493">
      <c r="E493" s="205"/>
    </row>
    <row r="494">
      <c r="E494" s="205"/>
    </row>
    <row r="495">
      <c r="E495" s="205"/>
    </row>
    <row r="496">
      <c r="E496" s="205"/>
    </row>
    <row r="497">
      <c r="E497" s="205"/>
    </row>
    <row r="498">
      <c r="E498" s="205"/>
    </row>
    <row r="499">
      <c r="E499" s="205"/>
    </row>
    <row r="500">
      <c r="E500" s="205"/>
    </row>
    <row r="501">
      <c r="E501" s="205"/>
    </row>
    <row r="502">
      <c r="E502" s="205"/>
    </row>
    <row r="503">
      <c r="E503" s="205"/>
    </row>
    <row r="504">
      <c r="E504" s="205"/>
    </row>
    <row r="505">
      <c r="E505" s="205"/>
    </row>
    <row r="506">
      <c r="E506" s="205"/>
    </row>
    <row r="507">
      <c r="E507" s="205"/>
    </row>
    <row r="508">
      <c r="E508" s="205"/>
    </row>
    <row r="509">
      <c r="E509" s="205"/>
    </row>
    <row r="510">
      <c r="E510" s="205"/>
    </row>
    <row r="511">
      <c r="E511" s="205"/>
    </row>
    <row r="512">
      <c r="E512" s="205"/>
    </row>
    <row r="513">
      <c r="E513" s="205"/>
    </row>
    <row r="514">
      <c r="E514" s="205"/>
    </row>
    <row r="515">
      <c r="E515" s="205"/>
    </row>
    <row r="516">
      <c r="E516" s="205"/>
    </row>
    <row r="517">
      <c r="E517" s="205"/>
    </row>
    <row r="518">
      <c r="E518" s="205"/>
    </row>
    <row r="519">
      <c r="E519" s="205"/>
    </row>
    <row r="520">
      <c r="E520" s="205"/>
    </row>
    <row r="521">
      <c r="E521" s="205"/>
    </row>
    <row r="522">
      <c r="E522" s="205"/>
    </row>
    <row r="523">
      <c r="E523" s="205"/>
    </row>
    <row r="524">
      <c r="E524" s="205"/>
    </row>
    <row r="525">
      <c r="E525" s="205"/>
    </row>
    <row r="526">
      <c r="E526" s="205"/>
    </row>
    <row r="527">
      <c r="E527" s="205"/>
    </row>
    <row r="528">
      <c r="E528" s="205"/>
    </row>
    <row r="529">
      <c r="E529" s="205"/>
    </row>
    <row r="530">
      <c r="E530" s="205"/>
    </row>
    <row r="531">
      <c r="E531" s="205"/>
    </row>
    <row r="532">
      <c r="E532" s="205"/>
    </row>
    <row r="533">
      <c r="E533" s="205"/>
    </row>
    <row r="534">
      <c r="E534" s="205"/>
    </row>
    <row r="535">
      <c r="E535" s="205"/>
    </row>
    <row r="536">
      <c r="E536" s="205"/>
    </row>
    <row r="537">
      <c r="E537" s="205"/>
    </row>
    <row r="538">
      <c r="E538" s="205"/>
    </row>
    <row r="539">
      <c r="E539" s="205"/>
    </row>
    <row r="540">
      <c r="E540" s="205"/>
    </row>
    <row r="541">
      <c r="E541" s="205"/>
    </row>
    <row r="542">
      <c r="E542" s="205"/>
    </row>
    <row r="543">
      <c r="E543" s="205"/>
    </row>
    <row r="544">
      <c r="E544" s="205"/>
    </row>
    <row r="545">
      <c r="E545" s="205"/>
    </row>
    <row r="546">
      <c r="E546" s="205"/>
    </row>
    <row r="547">
      <c r="E547" s="205"/>
    </row>
    <row r="548">
      <c r="E548" s="205"/>
    </row>
    <row r="549">
      <c r="E549" s="205"/>
    </row>
    <row r="550">
      <c r="E550" s="205"/>
    </row>
    <row r="551">
      <c r="E551" s="205"/>
    </row>
    <row r="552">
      <c r="E552" s="205"/>
    </row>
    <row r="553">
      <c r="E553" s="205"/>
    </row>
    <row r="554">
      <c r="E554" s="205"/>
    </row>
    <row r="555">
      <c r="E555" s="205"/>
    </row>
    <row r="556">
      <c r="E556" s="205"/>
    </row>
    <row r="557">
      <c r="E557" s="205"/>
    </row>
    <row r="558">
      <c r="E558" s="205"/>
    </row>
    <row r="559">
      <c r="E559" s="205"/>
    </row>
    <row r="560">
      <c r="E560" s="205"/>
    </row>
    <row r="561">
      <c r="E561" s="205"/>
    </row>
    <row r="562">
      <c r="E562" s="205"/>
    </row>
    <row r="563">
      <c r="E563" s="205"/>
    </row>
    <row r="564">
      <c r="E564" s="205"/>
    </row>
    <row r="565">
      <c r="E565" s="205"/>
    </row>
    <row r="566">
      <c r="E566" s="205"/>
    </row>
    <row r="567">
      <c r="E567" s="205"/>
    </row>
    <row r="568">
      <c r="E568" s="205"/>
    </row>
    <row r="569">
      <c r="E569" s="205"/>
    </row>
    <row r="570">
      <c r="E570" s="205"/>
    </row>
    <row r="571">
      <c r="E571" s="205"/>
    </row>
    <row r="572">
      <c r="E572" s="205"/>
    </row>
    <row r="573">
      <c r="E573" s="205"/>
    </row>
    <row r="574">
      <c r="E574" s="205"/>
    </row>
    <row r="575">
      <c r="E575" s="205"/>
    </row>
    <row r="576">
      <c r="E576" s="205"/>
    </row>
    <row r="577">
      <c r="E577" s="205"/>
    </row>
    <row r="578">
      <c r="E578" s="205"/>
    </row>
    <row r="579">
      <c r="E579" s="205"/>
    </row>
    <row r="580">
      <c r="E580" s="205"/>
    </row>
    <row r="581">
      <c r="E581" s="205"/>
    </row>
    <row r="582">
      <c r="E582" s="205"/>
    </row>
    <row r="583">
      <c r="E583" s="205"/>
    </row>
    <row r="584">
      <c r="E584" s="205"/>
    </row>
    <row r="585">
      <c r="E585" s="205"/>
    </row>
    <row r="586">
      <c r="E586" s="205"/>
    </row>
    <row r="587">
      <c r="E587" s="205"/>
    </row>
    <row r="588">
      <c r="E588" s="205"/>
    </row>
    <row r="589">
      <c r="E589" s="205"/>
    </row>
    <row r="590">
      <c r="E590" s="205"/>
    </row>
    <row r="591">
      <c r="E591" s="205"/>
    </row>
    <row r="592">
      <c r="E592" s="205"/>
    </row>
    <row r="593">
      <c r="E593" s="205"/>
    </row>
    <row r="594">
      <c r="E594" s="205"/>
    </row>
    <row r="595">
      <c r="E595" s="205"/>
    </row>
    <row r="596">
      <c r="E596" s="205"/>
    </row>
    <row r="597">
      <c r="E597" s="205"/>
    </row>
    <row r="598">
      <c r="E598" s="205"/>
    </row>
    <row r="599">
      <c r="E599" s="205"/>
    </row>
    <row r="600">
      <c r="E600" s="205"/>
    </row>
    <row r="601">
      <c r="E601" s="205"/>
    </row>
    <row r="602">
      <c r="E602" s="205"/>
    </row>
    <row r="603">
      <c r="E603" s="205"/>
    </row>
    <row r="604">
      <c r="E604" s="205"/>
    </row>
    <row r="605">
      <c r="E605" s="205"/>
    </row>
    <row r="606">
      <c r="E606" s="205"/>
    </row>
    <row r="607">
      <c r="E607" s="205"/>
    </row>
    <row r="608">
      <c r="E608" s="205"/>
    </row>
    <row r="609">
      <c r="E609" s="205"/>
    </row>
    <row r="610">
      <c r="E610" s="205"/>
    </row>
    <row r="611">
      <c r="E611" s="205"/>
    </row>
    <row r="612">
      <c r="E612" s="205"/>
    </row>
    <row r="613">
      <c r="E613" s="205"/>
    </row>
    <row r="614">
      <c r="E614" s="205"/>
    </row>
    <row r="615">
      <c r="E615" s="205"/>
    </row>
    <row r="616">
      <c r="E616" s="205"/>
    </row>
    <row r="617">
      <c r="E617" s="205"/>
    </row>
    <row r="618">
      <c r="E618" s="205"/>
    </row>
    <row r="619">
      <c r="E619" s="205"/>
    </row>
    <row r="620">
      <c r="E620" s="205"/>
    </row>
    <row r="621">
      <c r="E621" s="205"/>
    </row>
    <row r="622">
      <c r="E622" s="205"/>
    </row>
    <row r="623">
      <c r="E623" s="205"/>
    </row>
    <row r="624">
      <c r="E624" s="205"/>
    </row>
    <row r="625">
      <c r="E625" s="205"/>
    </row>
    <row r="626">
      <c r="E626" s="205"/>
    </row>
    <row r="627">
      <c r="E627" s="205"/>
    </row>
    <row r="628">
      <c r="E628" s="205"/>
    </row>
    <row r="629">
      <c r="E629" s="205"/>
    </row>
    <row r="630">
      <c r="E630" s="205"/>
    </row>
    <row r="631">
      <c r="E631" s="205"/>
    </row>
    <row r="632">
      <c r="E632" s="205"/>
    </row>
    <row r="633">
      <c r="E633" s="205"/>
    </row>
    <row r="634">
      <c r="E634" s="205"/>
    </row>
    <row r="635">
      <c r="E635" s="205"/>
    </row>
    <row r="636">
      <c r="E636" s="205"/>
    </row>
    <row r="637">
      <c r="E637" s="205"/>
    </row>
    <row r="638">
      <c r="E638" s="205"/>
    </row>
    <row r="639">
      <c r="E639" s="205"/>
    </row>
    <row r="640">
      <c r="E640" s="205"/>
    </row>
    <row r="641">
      <c r="E641" s="205"/>
    </row>
    <row r="642">
      <c r="E642" s="205"/>
    </row>
    <row r="643">
      <c r="E643" s="205"/>
    </row>
    <row r="644">
      <c r="E644" s="205"/>
    </row>
    <row r="645">
      <c r="E645" s="205"/>
    </row>
    <row r="646">
      <c r="E646" s="205"/>
    </row>
    <row r="647">
      <c r="E647" s="205"/>
    </row>
    <row r="648">
      <c r="E648" s="205"/>
    </row>
    <row r="649">
      <c r="E649" s="205"/>
    </row>
    <row r="650">
      <c r="E650" s="205"/>
    </row>
    <row r="651">
      <c r="E651" s="205"/>
    </row>
    <row r="652">
      <c r="E652" s="205"/>
    </row>
    <row r="653">
      <c r="E653" s="205"/>
    </row>
    <row r="654">
      <c r="E654" s="205"/>
    </row>
    <row r="655">
      <c r="E655" s="205"/>
    </row>
    <row r="656">
      <c r="E656" s="205"/>
    </row>
    <row r="657">
      <c r="E657" s="205"/>
    </row>
    <row r="658">
      <c r="E658" s="205"/>
    </row>
    <row r="659">
      <c r="E659" s="205"/>
    </row>
    <row r="660">
      <c r="E660" s="205"/>
    </row>
    <row r="661">
      <c r="E661" s="205"/>
    </row>
    <row r="662">
      <c r="E662" s="205"/>
    </row>
    <row r="663">
      <c r="E663" s="205"/>
    </row>
    <row r="664">
      <c r="E664" s="205"/>
    </row>
    <row r="665">
      <c r="E665" s="205"/>
    </row>
    <row r="666">
      <c r="E666" s="205"/>
    </row>
    <row r="667">
      <c r="E667" s="205"/>
    </row>
    <row r="668">
      <c r="E668" s="205"/>
    </row>
    <row r="669">
      <c r="E669" s="205"/>
    </row>
    <row r="670">
      <c r="E670" s="205"/>
    </row>
    <row r="671">
      <c r="E671" s="205"/>
    </row>
    <row r="672">
      <c r="E672" s="205"/>
    </row>
    <row r="673">
      <c r="E673" s="205"/>
    </row>
    <row r="674">
      <c r="E674" s="205"/>
    </row>
    <row r="675">
      <c r="E675" s="205"/>
    </row>
    <row r="676">
      <c r="E676" s="205"/>
    </row>
    <row r="677">
      <c r="E677" s="205"/>
    </row>
    <row r="678">
      <c r="E678" s="205"/>
    </row>
    <row r="679">
      <c r="E679" s="205"/>
    </row>
    <row r="680">
      <c r="E680" s="205"/>
    </row>
    <row r="681">
      <c r="E681" s="205"/>
    </row>
    <row r="682">
      <c r="E682" s="205"/>
    </row>
    <row r="683">
      <c r="E683" s="205"/>
    </row>
    <row r="684">
      <c r="E684" s="205"/>
    </row>
    <row r="685">
      <c r="E685" s="205"/>
    </row>
    <row r="686">
      <c r="E686" s="205"/>
    </row>
    <row r="687">
      <c r="E687" s="205"/>
    </row>
    <row r="688">
      <c r="E688" s="205"/>
    </row>
    <row r="689">
      <c r="E689" s="205"/>
    </row>
    <row r="690">
      <c r="E690" s="205"/>
    </row>
    <row r="691">
      <c r="E691" s="205"/>
    </row>
    <row r="692">
      <c r="E692" s="205"/>
    </row>
    <row r="693">
      <c r="E693" s="205"/>
    </row>
    <row r="694">
      <c r="E694" s="205"/>
    </row>
    <row r="695">
      <c r="E695" s="205"/>
    </row>
    <row r="696">
      <c r="E696" s="205"/>
    </row>
    <row r="697">
      <c r="E697" s="205"/>
    </row>
    <row r="698">
      <c r="E698" s="205"/>
    </row>
    <row r="699">
      <c r="E699" s="205"/>
    </row>
    <row r="700">
      <c r="E700" s="205"/>
    </row>
    <row r="701">
      <c r="E701" s="205"/>
    </row>
    <row r="702">
      <c r="E702" s="205"/>
    </row>
    <row r="703">
      <c r="E703" s="205"/>
    </row>
    <row r="704">
      <c r="E704" s="205"/>
    </row>
    <row r="705">
      <c r="E705" s="205"/>
    </row>
    <row r="706">
      <c r="E706" s="205"/>
    </row>
    <row r="707">
      <c r="E707" s="205"/>
    </row>
    <row r="708">
      <c r="E708" s="205"/>
    </row>
    <row r="709">
      <c r="E709" s="205"/>
    </row>
    <row r="710">
      <c r="E710" s="205"/>
    </row>
    <row r="711">
      <c r="E711" s="205"/>
    </row>
    <row r="712">
      <c r="E712" s="205"/>
    </row>
    <row r="713">
      <c r="E713" s="205"/>
    </row>
    <row r="714">
      <c r="E714" s="205"/>
    </row>
    <row r="715">
      <c r="E715" s="205"/>
    </row>
    <row r="716">
      <c r="E716" s="205"/>
    </row>
    <row r="717">
      <c r="E717" s="205"/>
    </row>
    <row r="718">
      <c r="E718" s="205"/>
    </row>
    <row r="719">
      <c r="E719" s="205"/>
    </row>
    <row r="720">
      <c r="E720" s="205"/>
    </row>
    <row r="721">
      <c r="E721" s="205"/>
    </row>
    <row r="722">
      <c r="E722" s="205"/>
    </row>
    <row r="723">
      <c r="E723" s="205"/>
    </row>
    <row r="724">
      <c r="E724" s="205"/>
    </row>
    <row r="725">
      <c r="E725" s="205"/>
    </row>
    <row r="726">
      <c r="E726" s="205"/>
    </row>
    <row r="727">
      <c r="E727" s="205"/>
    </row>
    <row r="728">
      <c r="E728" s="205"/>
    </row>
    <row r="729">
      <c r="E729" s="205"/>
    </row>
    <row r="730">
      <c r="E730" s="205"/>
    </row>
    <row r="731">
      <c r="E731" s="205"/>
    </row>
    <row r="732">
      <c r="E732" s="205"/>
    </row>
    <row r="733">
      <c r="E733" s="205"/>
    </row>
    <row r="734">
      <c r="E734" s="205"/>
    </row>
    <row r="735">
      <c r="E735" s="205"/>
    </row>
    <row r="736">
      <c r="E736" s="205"/>
    </row>
    <row r="737">
      <c r="E737" s="205"/>
    </row>
    <row r="738">
      <c r="E738" s="205"/>
    </row>
    <row r="739">
      <c r="E739" s="205"/>
    </row>
    <row r="740">
      <c r="E740" s="205"/>
    </row>
    <row r="741">
      <c r="E741" s="205"/>
    </row>
    <row r="742">
      <c r="E742" s="205"/>
    </row>
    <row r="743">
      <c r="E743" s="205"/>
    </row>
    <row r="744">
      <c r="E744" s="205"/>
    </row>
    <row r="745">
      <c r="E745" s="205"/>
    </row>
    <row r="746">
      <c r="E746" s="205"/>
    </row>
    <row r="747">
      <c r="E747" s="205"/>
    </row>
    <row r="748">
      <c r="E748" s="205"/>
    </row>
    <row r="749">
      <c r="E749" s="205"/>
    </row>
    <row r="750">
      <c r="E750" s="205"/>
    </row>
    <row r="751">
      <c r="E751" s="205"/>
    </row>
    <row r="752">
      <c r="E752" s="205"/>
    </row>
    <row r="753">
      <c r="E753" s="205"/>
    </row>
    <row r="754">
      <c r="E754" s="205"/>
    </row>
    <row r="755">
      <c r="E755" s="205"/>
    </row>
    <row r="756">
      <c r="E756" s="205"/>
    </row>
    <row r="757">
      <c r="E757" s="205"/>
    </row>
    <row r="758">
      <c r="E758" s="205"/>
    </row>
    <row r="759">
      <c r="E759" s="205"/>
    </row>
    <row r="760">
      <c r="E760" s="205"/>
    </row>
    <row r="761">
      <c r="E761" s="205"/>
    </row>
    <row r="762">
      <c r="E762" s="205"/>
    </row>
    <row r="763">
      <c r="E763" s="205"/>
    </row>
    <row r="764">
      <c r="E764" s="205"/>
    </row>
    <row r="765">
      <c r="E765" s="205"/>
    </row>
    <row r="766">
      <c r="E766" s="205"/>
    </row>
    <row r="767">
      <c r="E767" s="205"/>
    </row>
    <row r="768">
      <c r="E768" s="205"/>
    </row>
    <row r="769">
      <c r="E769" s="205"/>
    </row>
    <row r="770">
      <c r="E770" s="205"/>
    </row>
    <row r="771">
      <c r="E771" s="205"/>
    </row>
    <row r="772">
      <c r="E772" s="205"/>
    </row>
    <row r="773">
      <c r="E773" s="205"/>
    </row>
    <row r="774">
      <c r="E774" s="205"/>
    </row>
    <row r="775">
      <c r="E775" s="205"/>
    </row>
    <row r="776">
      <c r="E776" s="205"/>
    </row>
    <row r="777">
      <c r="E777" s="205"/>
    </row>
    <row r="778">
      <c r="E778" s="205"/>
    </row>
    <row r="779">
      <c r="E779" s="205"/>
    </row>
    <row r="780">
      <c r="E780" s="205"/>
    </row>
    <row r="781">
      <c r="E781" s="205"/>
    </row>
    <row r="782">
      <c r="E782" s="205"/>
    </row>
    <row r="783">
      <c r="E783" s="205"/>
    </row>
    <row r="784">
      <c r="E784" s="205"/>
    </row>
    <row r="785">
      <c r="E785" s="205"/>
    </row>
    <row r="786">
      <c r="E786" s="205"/>
    </row>
    <row r="787">
      <c r="E787" s="205"/>
    </row>
    <row r="788">
      <c r="E788" s="205"/>
    </row>
    <row r="789">
      <c r="E789" s="205"/>
    </row>
    <row r="790">
      <c r="E790" s="205"/>
    </row>
    <row r="791">
      <c r="E791" s="205"/>
    </row>
    <row r="792">
      <c r="E792" s="205"/>
    </row>
    <row r="793">
      <c r="E793" s="205"/>
    </row>
    <row r="794">
      <c r="E794" s="205"/>
    </row>
    <row r="795">
      <c r="E795" s="205"/>
    </row>
    <row r="796">
      <c r="E796" s="205"/>
    </row>
    <row r="797">
      <c r="E797" s="205"/>
    </row>
    <row r="798">
      <c r="E798" s="205"/>
    </row>
    <row r="799">
      <c r="E799" s="205"/>
    </row>
    <row r="800">
      <c r="E800" s="205"/>
    </row>
    <row r="801">
      <c r="E801" s="205"/>
    </row>
    <row r="802">
      <c r="E802" s="205"/>
    </row>
    <row r="803">
      <c r="E803" s="205"/>
    </row>
    <row r="804">
      <c r="E804" s="205"/>
    </row>
    <row r="805">
      <c r="E805" s="205"/>
    </row>
    <row r="806">
      <c r="E806" s="205"/>
    </row>
    <row r="807">
      <c r="E807" s="205"/>
    </row>
    <row r="808">
      <c r="E808" s="205"/>
    </row>
    <row r="809">
      <c r="E809" s="205"/>
    </row>
    <row r="810">
      <c r="E810" s="205"/>
    </row>
    <row r="811">
      <c r="E811" s="205"/>
    </row>
    <row r="812">
      <c r="E812" s="205"/>
    </row>
    <row r="813">
      <c r="E813" s="205"/>
    </row>
    <row r="814">
      <c r="E814" s="205"/>
    </row>
    <row r="815">
      <c r="E815" s="205"/>
    </row>
    <row r="816">
      <c r="E816" s="205"/>
    </row>
    <row r="817">
      <c r="E817" s="205"/>
    </row>
    <row r="818">
      <c r="E818" s="205"/>
    </row>
    <row r="819">
      <c r="E819" s="205"/>
    </row>
    <row r="820">
      <c r="E820" s="205"/>
    </row>
    <row r="821">
      <c r="E821" s="205"/>
    </row>
    <row r="822">
      <c r="E822" s="205"/>
    </row>
    <row r="823">
      <c r="E823" s="205"/>
    </row>
    <row r="824">
      <c r="E824" s="205"/>
    </row>
    <row r="825">
      <c r="E825" s="205"/>
    </row>
    <row r="826">
      <c r="E826" s="205"/>
    </row>
    <row r="827">
      <c r="E827" s="205"/>
    </row>
    <row r="828">
      <c r="E828" s="205"/>
    </row>
    <row r="829">
      <c r="E829" s="205"/>
    </row>
    <row r="830">
      <c r="E830" s="205"/>
    </row>
    <row r="831">
      <c r="E831" s="205"/>
    </row>
    <row r="832">
      <c r="E832" s="205"/>
    </row>
    <row r="833">
      <c r="E833" s="205"/>
    </row>
    <row r="834">
      <c r="E834" s="205"/>
    </row>
    <row r="835">
      <c r="E835" s="205"/>
    </row>
    <row r="836">
      <c r="E836" s="205"/>
    </row>
    <row r="837">
      <c r="E837" s="205"/>
    </row>
    <row r="838">
      <c r="E838" s="205"/>
    </row>
    <row r="839">
      <c r="E839" s="205"/>
    </row>
    <row r="840">
      <c r="E840" s="205"/>
    </row>
    <row r="841">
      <c r="E841" s="205"/>
    </row>
    <row r="842">
      <c r="E842" s="205"/>
    </row>
    <row r="843">
      <c r="E843" s="205"/>
    </row>
    <row r="844">
      <c r="E844" s="205"/>
    </row>
    <row r="845">
      <c r="E845" s="205"/>
    </row>
    <row r="846">
      <c r="E846" s="205"/>
    </row>
    <row r="847">
      <c r="E847" s="205"/>
    </row>
    <row r="848">
      <c r="E848" s="205"/>
    </row>
    <row r="849">
      <c r="E849" s="205"/>
    </row>
    <row r="850">
      <c r="E850" s="205"/>
    </row>
    <row r="851">
      <c r="E851" s="205"/>
    </row>
    <row r="852">
      <c r="E852" s="205"/>
    </row>
    <row r="853">
      <c r="E853" s="205"/>
    </row>
    <row r="854">
      <c r="E854" s="205"/>
    </row>
    <row r="855">
      <c r="E855" s="205"/>
    </row>
    <row r="856">
      <c r="E856" s="205"/>
    </row>
    <row r="857">
      <c r="E857" s="205"/>
    </row>
    <row r="858">
      <c r="E858" s="205"/>
    </row>
    <row r="859">
      <c r="E859" s="205"/>
    </row>
    <row r="860">
      <c r="E860" s="205"/>
    </row>
    <row r="861">
      <c r="E861" s="205"/>
    </row>
    <row r="862">
      <c r="E862" s="205"/>
    </row>
    <row r="863">
      <c r="E863" s="205"/>
    </row>
    <row r="864">
      <c r="E864" s="205"/>
    </row>
    <row r="865">
      <c r="E865" s="205"/>
    </row>
    <row r="866">
      <c r="E866" s="205"/>
    </row>
    <row r="867">
      <c r="E867" s="205"/>
    </row>
    <row r="868">
      <c r="E868" s="205"/>
    </row>
    <row r="869">
      <c r="E869" s="205"/>
    </row>
    <row r="870">
      <c r="E870" s="205"/>
    </row>
    <row r="871">
      <c r="E871" s="205"/>
    </row>
    <row r="872">
      <c r="E872" s="205"/>
    </row>
    <row r="873">
      <c r="E873" s="205"/>
    </row>
    <row r="874">
      <c r="E874" s="205"/>
    </row>
    <row r="875">
      <c r="E875" s="205"/>
    </row>
    <row r="876">
      <c r="E876" s="205"/>
    </row>
    <row r="877">
      <c r="E877" s="205"/>
    </row>
    <row r="878">
      <c r="E878" s="205"/>
    </row>
    <row r="879">
      <c r="E879" s="205"/>
    </row>
    <row r="880">
      <c r="E880" s="205"/>
    </row>
    <row r="881">
      <c r="E881" s="205"/>
    </row>
    <row r="882">
      <c r="E882" s="205"/>
    </row>
    <row r="883">
      <c r="E883" s="205"/>
    </row>
    <row r="884">
      <c r="E884" s="205"/>
    </row>
    <row r="885">
      <c r="E885" s="205"/>
    </row>
    <row r="886">
      <c r="E886" s="205"/>
    </row>
    <row r="887">
      <c r="E887" s="205"/>
    </row>
    <row r="888">
      <c r="E888" s="205"/>
    </row>
    <row r="889">
      <c r="E889" s="205"/>
    </row>
    <row r="890">
      <c r="E890" s="205"/>
    </row>
    <row r="891">
      <c r="E891" s="205"/>
    </row>
    <row r="892">
      <c r="E892" s="205"/>
    </row>
    <row r="893">
      <c r="E893" s="205"/>
    </row>
    <row r="894">
      <c r="E894" s="205"/>
    </row>
    <row r="895">
      <c r="E895" s="205"/>
    </row>
    <row r="896">
      <c r="E896" s="205"/>
    </row>
    <row r="897">
      <c r="E897" s="205"/>
    </row>
    <row r="898">
      <c r="E898" s="205"/>
    </row>
    <row r="899">
      <c r="E899" s="205"/>
    </row>
    <row r="900">
      <c r="E900" s="205"/>
    </row>
    <row r="901">
      <c r="E901" s="205"/>
    </row>
    <row r="902">
      <c r="E902" s="205"/>
    </row>
    <row r="903">
      <c r="E903" s="205"/>
    </row>
    <row r="904">
      <c r="E904" s="205"/>
    </row>
    <row r="905">
      <c r="E905" s="205"/>
    </row>
    <row r="906">
      <c r="E906" s="205"/>
    </row>
    <row r="907">
      <c r="E907" s="205"/>
    </row>
    <row r="908">
      <c r="E908" s="205"/>
    </row>
    <row r="909">
      <c r="E909" s="205"/>
    </row>
    <row r="910">
      <c r="E910" s="205"/>
    </row>
    <row r="911">
      <c r="E911" s="205"/>
    </row>
    <row r="912">
      <c r="E912" s="205"/>
    </row>
    <row r="913">
      <c r="E913" s="205"/>
    </row>
    <row r="914">
      <c r="E914" s="205"/>
    </row>
    <row r="915">
      <c r="E915" s="205"/>
    </row>
    <row r="916">
      <c r="E916" s="205"/>
    </row>
    <row r="917">
      <c r="E917" s="205"/>
    </row>
    <row r="918">
      <c r="E918" s="205"/>
    </row>
    <row r="919">
      <c r="E919" s="205"/>
    </row>
    <row r="920">
      <c r="E920" s="205"/>
    </row>
    <row r="921">
      <c r="E921" s="205"/>
    </row>
    <row r="922">
      <c r="E922" s="205"/>
    </row>
    <row r="923">
      <c r="E923" s="205"/>
    </row>
    <row r="924">
      <c r="E924" s="205"/>
    </row>
    <row r="925">
      <c r="E925" s="205"/>
    </row>
    <row r="926">
      <c r="E926" s="205"/>
    </row>
    <row r="927">
      <c r="E927" s="205"/>
    </row>
    <row r="928">
      <c r="E928" s="205"/>
    </row>
    <row r="929">
      <c r="E929" s="205"/>
    </row>
    <row r="930">
      <c r="E930" s="205"/>
    </row>
    <row r="931">
      <c r="E931" s="205"/>
    </row>
    <row r="932">
      <c r="E932" s="205"/>
    </row>
    <row r="933">
      <c r="E933" s="205"/>
    </row>
    <row r="934">
      <c r="E934" s="205"/>
    </row>
    <row r="935">
      <c r="E935" s="205"/>
    </row>
    <row r="936">
      <c r="E936" s="205"/>
    </row>
    <row r="937">
      <c r="E937" s="205"/>
    </row>
    <row r="938">
      <c r="E938" s="205"/>
    </row>
    <row r="939">
      <c r="E939" s="205"/>
    </row>
    <row r="940">
      <c r="E940" s="205"/>
    </row>
    <row r="941">
      <c r="E941" s="205"/>
    </row>
    <row r="942">
      <c r="E942" s="205"/>
    </row>
    <row r="943">
      <c r="E943" s="205"/>
    </row>
    <row r="944">
      <c r="E944" s="205"/>
    </row>
    <row r="945">
      <c r="E945" s="205"/>
    </row>
    <row r="946">
      <c r="E946" s="205"/>
    </row>
    <row r="947">
      <c r="E947" s="205"/>
    </row>
    <row r="948">
      <c r="E948" s="205"/>
    </row>
    <row r="949">
      <c r="E949" s="205"/>
    </row>
    <row r="950">
      <c r="E950" s="205"/>
    </row>
    <row r="951">
      <c r="E951" s="205"/>
    </row>
    <row r="952">
      <c r="E952" s="205"/>
    </row>
    <row r="953">
      <c r="E953" s="205"/>
    </row>
    <row r="954">
      <c r="E954" s="205"/>
    </row>
    <row r="955">
      <c r="E955" s="205"/>
    </row>
    <row r="956">
      <c r="E956" s="205"/>
    </row>
    <row r="957">
      <c r="E957" s="205"/>
    </row>
    <row r="958">
      <c r="E958" s="205"/>
    </row>
    <row r="959">
      <c r="E959" s="205"/>
    </row>
    <row r="960">
      <c r="E960" s="205"/>
    </row>
    <row r="961">
      <c r="E961" s="205"/>
    </row>
    <row r="962">
      <c r="E962" s="205"/>
    </row>
    <row r="963">
      <c r="E963" s="205"/>
    </row>
    <row r="964">
      <c r="E964" s="205"/>
    </row>
    <row r="965">
      <c r="E965" s="205"/>
    </row>
    <row r="966">
      <c r="E966" s="205"/>
    </row>
    <row r="967">
      <c r="E967" s="205"/>
    </row>
    <row r="968">
      <c r="E968" s="205"/>
    </row>
    <row r="969">
      <c r="E969" s="205"/>
    </row>
    <row r="970">
      <c r="E970" s="205"/>
    </row>
    <row r="971">
      <c r="E971" s="205"/>
    </row>
    <row r="972">
      <c r="E972" s="205"/>
    </row>
    <row r="973">
      <c r="E973" s="205"/>
    </row>
    <row r="974">
      <c r="E974" s="205"/>
    </row>
    <row r="975">
      <c r="E975" s="205"/>
    </row>
    <row r="976">
      <c r="E976" s="205"/>
    </row>
    <row r="977">
      <c r="E977" s="205"/>
    </row>
    <row r="978">
      <c r="E978" s="205"/>
    </row>
    <row r="979">
      <c r="E979" s="205"/>
    </row>
    <row r="980">
      <c r="E980" s="205"/>
    </row>
    <row r="981">
      <c r="E981" s="205"/>
    </row>
    <row r="982">
      <c r="E982" s="205"/>
    </row>
    <row r="983">
      <c r="E983" s="205"/>
    </row>
    <row r="984">
      <c r="E984" s="205"/>
    </row>
  </sheetData>
  <mergeCells count="1">
    <mergeCell ref="A93:D93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2" t="s">
        <v>410</v>
      </c>
      <c r="C3" s="103"/>
      <c r="D3" s="103"/>
      <c r="E3" s="104"/>
      <c r="F3" s="103"/>
    </row>
    <row r="4" ht="17.25" customHeight="1">
      <c r="A4" s="105" t="s">
        <v>276</v>
      </c>
    </row>
    <row r="5" ht="17.25" customHeight="1">
      <c r="A5" s="106" t="s">
        <v>277</v>
      </c>
      <c r="B5" s="107"/>
      <c r="C5" s="107"/>
      <c r="D5" s="107"/>
      <c r="E5" s="107"/>
      <c r="F5" s="107"/>
    </row>
    <row r="6" ht="17.25" customHeight="1">
      <c r="A6" s="213" t="str">
        <f>'ORÇAMENTO (APODI)'!A6</f>
        <v>DATA: 01 DE SETEMBRO DE 2023</v>
      </c>
      <c r="C6" s="106"/>
      <c r="D6" s="107"/>
      <c r="E6" s="107"/>
      <c r="F6" s="107"/>
    </row>
    <row r="7" ht="15.0" customHeight="1">
      <c r="A7" s="214"/>
      <c r="B7" s="214"/>
      <c r="C7" s="214"/>
      <c r="D7" s="214"/>
      <c r="E7" s="214"/>
      <c r="F7" s="214"/>
    </row>
    <row r="8" ht="21.0" customHeight="1">
      <c r="A8" s="215" t="s">
        <v>329</v>
      </c>
      <c r="B8" s="216" t="s">
        <v>411</v>
      </c>
      <c r="C8" s="207"/>
      <c r="D8" s="207"/>
      <c r="E8" s="207"/>
      <c r="F8" s="208"/>
    </row>
    <row r="9" ht="21.0" customHeight="1">
      <c r="A9" s="217" t="s">
        <v>412</v>
      </c>
      <c r="B9" s="218" t="s">
        <v>413</v>
      </c>
      <c r="C9" s="207"/>
      <c r="D9" s="207"/>
      <c r="E9" s="207"/>
      <c r="F9" s="208"/>
    </row>
    <row r="10" ht="21.0" customHeight="1">
      <c r="A10" s="219" t="s">
        <v>414</v>
      </c>
      <c r="B10" s="220" t="s">
        <v>415</v>
      </c>
      <c r="C10" s="220" t="s">
        <v>5</v>
      </c>
      <c r="D10" s="219" t="s">
        <v>416</v>
      </c>
      <c r="E10" s="221" t="s">
        <v>417</v>
      </c>
      <c r="F10" s="222" t="s">
        <v>418</v>
      </c>
    </row>
    <row r="11" ht="21.0" customHeight="1">
      <c r="A11" s="27" t="s">
        <v>419</v>
      </c>
      <c r="B11" s="223" t="s">
        <v>420</v>
      </c>
      <c r="C11" s="47" t="s">
        <v>421</v>
      </c>
      <c r="D11" s="27">
        <v>0.5</v>
      </c>
      <c r="E11" s="224">
        <v>23.38</v>
      </c>
      <c r="F11" s="225">
        <f t="shared" ref="F11:F14" si="1">D11*E11</f>
        <v>11.69</v>
      </c>
    </row>
    <row r="12" ht="26.25" customHeight="1">
      <c r="A12" s="32" t="s">
        <v>422</v>
      </c>
      <c r="B12" s="226" t="s">
        <v>423</v>
      </c>
      <c r="C12" s="28" t="s">
        <v>59</v>
      </c>
      <c r="D12" s="32">
        <v>0.25</v>
      </c>
      <c r="E12" s="227">
        <v>31.76</v>
      </c>
      <c r="F12" s="225">
        <f t="shared" si="1"/>
        <v>7.94</v>
      </c>
    </row>
    <row r="13" ht="21.0" customHeight="1">
      <c r="A13" s="27" t="s">
        <v>424</v>
      </c>
      <c r="B13" s="223" t="s">
        <v>425</v>
      </c>
      <c r="C13" s="47" t="s">
        <v>43</v>
      </c>
      <c r="D13" s="27">
        <v>0.1</v>
      </c>
      <c r="E13" s="227">
        <v>40.98</v>
      </c>
      <c r="F13" s="225">
        <f t="shared" si="1"/>
        <v>4.098</v>
      </c>
    </row>
    <row r="14" ht="21.0" customHeight="1">
      <c r="A14" s="32" t="s">
        <v>426</v>
      </c>
      <c r="B14" s="228" t="s">
        <v>427</v>
      </c>
      <c r="C14" s="47" t="s">
        <v>421</v>
      </c>
      <c r="D14" s="32">
        <v>0.5</v>
      </c>
      <c r="E14" s="227">
        <v>0.061</v>
      </c>
      <c r="F14" s="225">
        <f t="shared" si="1"/>
        <v>0.0305</v>
      </c>
    </row>
    <row r="15" ht="21.0" customHeight="1">
      <c r="A15" s="229"/>
      <c r="B15" s="230"/>
      <c r="C15" s="230"/>
      <c r="D15" s="230"/>
      <c r="E15" s="51" t="s">
        <v>428</v>
      </c>
      <c r="F15" s="231">
        <f>SUM(F11:F14)</f>
        <v>23.7585</v>
      </c>
    </row>
    <row r="16" ht="21.0" customHeight="1">
      <c r="A16" s="232"/>
      <c r="B16" s="233"/>
      <c r="C16" s="233"/>
      <c r="D16" s="229"/>
      <c r="E16" s="233"/>
      <c r="F16" s="233"/>
    </row>
    <row r="17" ht="21.0" customHeight="1">
      <c r="A17" s="215" t="s">
        <v>331</v>
      </c>
      <c r="B17" s="216" t="s">
        <v>411</v>
      </c>
      <c r="C17" s="207"/>
      <c r="D17" s="207"/>
      <c r="E17" s="207"/>
      <c r="F17" s="208"/>
    </row>
    <row r="18" ht="21.0" customHeight="1">
      <c r="A18" s="217" t="s">
        <v>412</v>
      </c>
      <c r="B18" s="218" t="s">
        <v>429</v>
      </c>
      <c r="C18" s="207"/>
      <c r="D18" s="207"/>
      <c r="E18" s="207"/>
      <c r="F18" s="208"/>
    </row>
    <row r="19" ht="21.0" customHeight="1">
      <c r="A19" s="219" t="s">
        <v>414</v>
      </c>
      <c r="B19" s="220" t="s">
        <v>415</v>
      </c>
      <c r="C19" s="220" t="s">
        <v>5</v>
      </c>
      <c r="D19" s="219" t="s">
        <v>416</v>
      </c>
      <c r="E19" s="221" t="s">
        <v>417</v>
      </c>
      <c r="F19" s="222" t="s">
        <v>418</v>
      </c>
    </row>
    <row r="20" ht="21.0" customHeight="1">
      <c r="A20" s="27" t="s">
        <v>419</v>
      </c>
      <c r="B20" s="223" t="s">
        <v>420</v>
      </c>
      <c r="C20" s="47" t="s">
        <v>421</v>
      </c>
      <c r="D20" s="27">
        <v>0.35</v>
      </c>
      <c r="E20" s="224">
        <f>E11</f>
        <v>23.38</v>
      </c>
      <c r="F20" s="225">
        <f t="shared" ref="F20:F25" si="2">D20*E20</f>
        <v>8.183</v>
      </c>
    </row>
    <row r="21" ht="21.0" customHeight="1">
      <c r="A21" s="27" t="s">
        <v>430</v>
      </c>
      <c r="B21" s="223" t="s">
        <v>431</v>
      </c>
      <c r="C21" s="47" t="s">
        <v>43</v>
      </c>
      <c r="D21" s="27">
        <v>0.25</v>
      </c>
      <c r="E21" s="227">
        <v>10.43</v>
      </c>
      <c r="F21" s="225">
        <f t="shared" si="2"/>
        <v>2.6075</v>
      </c>
    </row>
    <row r="22" ht="26.25" customHeight="1">
      <c r="A22" s="32" t="s">
        <v>432</v>
      </c>
      <c r="B22" s="234" t="s">
        <v>433</v>
      </c>
      <c r="C22" s="28" t="s">
        <v>12</v>
      </c>
      <c r="D22" s="32">
        <v>0.25</v>
      </c>
      <c r="E22" s="227">
        <v>77.2</v>
      </c>
      <c r="F22" s="225">
        <f t="shared" si="2"/>
        <v>19.3</v>
      </c>
    </row>
    <row r="23" ht="26.25" customHeight="1">
      <c r="A23" s="32" t="s">
        <v>422</v>
      </c>
      <c r="B23" s="226" t="s">
        <v>423</v>
      </c>
      <c r="C23" s="28" t="s">
        <v>59</v>
      </c>
      <c r="D23" s="32">
        <v>0.25</v>
      </c>
      <c r="E23" s="227">
        <v>31.76</v>
      </c>
      <c r="F23" s="225">
        <f t="shared" si="2"/>
        <v>7.94</v>
      </c>
    </row>
    <row r="24" ht="21.0" customHeight="1">
      <c r="A24" s="27" t="s">
        <v>424</v>
      </c>
      <c r="B24" s="223" t="s">
        <v>425</v>
      </c>
      <c r="C24" s="47" t="s">
        <v>43</v>
      </c>
      <c r="D24" s="27">
        <v>0.1</v>
      </c>
      <c r="E24" s="227">
        <v>40.98</v>
      </c>
      <c r="F24" s="225">
        <f t="shared" si="2"/>
        <v>4.098</v>
      </c>
    </row>
    <row r="25" ht="21.0" customHeight="1">
      <c r="A25" s="32" t="s">
        <v>426</v>
      </c>
      <c r="B25" s="228" t="s">
        <v>427</v>
      </c>
      <c r="C25" s="47" t="s">
        <v>421</v>
      </c>
      <c r="D25" s="27">
        <v>0.4</v>
      </c>
      <c r="E25" s="227">
        <v>0.061</v>
      </c>
      <c r="F25" s="225">
        <f t="shared" si="2"/>
        <v>0.0244</v>
      </c>
    </row>
    <row r="26" ht="21.0" customHeight="1">
      <c r="A26" s="229"/>
      <c r="B26" s="230"/>
      <c r="C26" s="230"/>
      <c r="D26" s="230"/>
      <c r="E26" s="51" t="s">
        <v>428</v>
      </c>
      <c r="F26" s="231">
        <f>SUM(F20:F25)</f>
        <v>42.1529</v>
      </c>
    </row>
    <row r="27" ht="21.0" customHeight="1">
      <c r="A27" s="235"/>
      <c r="B27" s="236"/>
      <c r="C27" s="236"/>
      <c r="D27" s="237"/>
      <c r="E27" s="238"/>
      <c r="F27" s="239"/>
    </row>
    <row r="28" ht="21.0" customHeight="1">
      <c r="A28" s="215" t="s">
        <v>333</v>
      </c>
      <c r="B28" s="216" t="s">
        <v>411</v>
      </c>
      <c r="C28" s="207"/>
      <c r="D28" s="207"/>
      <c r="E28" s="207"/>
      <c r="F28" s="208"/>
    </row>
    <row r="29" ht="26.25" customHeight="1">
      <c r="A29" s="32" t="s">
        <v>412</v>
      </c>
      <c r="B29" s="240" t="s">
        <v>434</v>
      </c>
      <c r="C29" s="241"/>
      <c r="D29" s="241"/>
      <c r="E29" s="241"/>
      <c r="F29" s="242"/>
    </row>
    <row r="30" ht="21.0" customHeight="1">
      <c r="A30" s="219" t="s">
        <v>414</v>
      </c>
      <c r="B30" s="220" t="s">
        <v>415</v>
      </c>
      <c r="C30" s="220" t="s">
        <v>5</v>
      </c>
      <c r="D30" s="219" t="s">
        <v>416</v>
      </c>
      <c r="E30" s="221" t="s">
        <v>417</v>
      </c>
      <c r="F30" s="222" t="s">
        <v>418</v>
      </c>
    </row>
    <row r="31" ht="21.0" customHeight="1">
      <c r="A31" s="27" t="s">
        <v>419</v>
      </c>
      <c r="B31" s="223" t="s">
        <v>420</v>
      </c>
      <c r="C31" s="47" t="s">
        <v>421</v>
      </c>
      <c r="D31" s="32">
        <v>0.4</v>
      </c>
      <c r="E31" s="224">
        <f>E11</f>
        <v>23.38</v>
      </c>
      <c r="F31" s="225">
        <f t="shared" ref="F31:F37" si="3">D31*E31</f>
        <v>9.352</v>
      </c>
    </row>
    <row r="32" ht="26.25" customHeight="1">
      <c r="A32" s="32" t="s">
        <v>435</v>
      </c>
      <c r="B32" s="226" t="s">
        <v>436</v>
      </c>
      <c r="C32" s="28" t="s">
        <v>12</v>
      </c>
      <c r="D32" s="32">
        <v>1.0</v>
      </c>
      <c r="E32" s="227">
        <v>13.36</v>
      </c>
      <c r="F32" s="225">
        <f t="shared" si="3"/>
        <v>13.36</v>
      </c>
    </row>
    <row r="33" ht="21.0" customHeight="1">
      <c r="A33" s="27" t="s">
        <v>437</v>
      </c>
      <c r="B33" s="223" t="s">
        <v>438</v>
      </c>
      <c r="C33" s="47" t="s">
        <v>12</v>
      </c>
      <c r="D33" s="32">
        <v>1.0</v>
      </c>
      <c r="E33" s="227">
        <v>11.13</v>
      </c>
      <c r="F33" s="225">
        <f t="shared" si="3"/>
        <v>11.13</v>
      </c>
    </row>
    <row r="34" ht="37.5" customHeight="1">
      <c r="A34" s="32" t="s">
        <v>439</v>
      </c>
      <c r="B34" s="226" t="s">
        <v>159</v>
      </c>
      <c r="C34" s="28" t="s">
        <v>12</v>
      </c>
      <c r="D34" s="32">
        <v>0.5</v>
      </c>
      <c r="E34" s="227">
        <v>160.54</v>
      </c>
      <c r="F34" s="225">
        <f t="shared" si="3"/>
        <v>80.27</v>
      </c>
    </row>
    <row r="35" ht="26.25" customHeight="1">
      <c r="A35" s="32" t="s">
        <v>422</v>
      </c>
      <c r="B35" s="234" t="s">
        <v>423</v>
      </c>
      <c r="C35" s="28" t="s">
        <v>59</v>
      </c>
      <c r="D35" s="32">
        <v>0.25</v>
      </c>
      <c r="E35" s="227">
        <v>31.76</v>
      </c>
      <c r="F35" s="225">
        <f t="shared" si="3"/>
        <v>7.94</v>
      </c>
    </row>
    <row r="36" ht="21.0" customHeight="1">
      <c r="A36" s="27" t="s">
        <v>424</v>
      </c>
      <c r="B36" s="223" t="s">
        <v>425</v>
      </c>
      <c r="C36" s="47" t="s">
        <v>43</v>
      </c>
      <c r="D36" s="32">
        <v>0.1</v>
      </c>
      <c r="E36" s="227">
        <v>40.98</v>
      </c>
      <c r="F36" s="225">
        <f t="shared" si="3"/>
        <v>4.098</v>
      </c>
    </row>
    <row r="37" ht="21.0" customHeight="1">
      <c r="A37" s="32" t="s">
        <v>426</v>
      </c>
      <c r="B37" s="228" t="s">
        <v>427</v>
      </c>
      <c r="C37" s="47" t="s">
        <v>421</v>
      </c>
      <c r="D37" s="32">
        <v>0.4</v>
      </c>
      <c r="E37" s="227">
        <v>0.061</v>
      </c>
      <c r="F37" s="225">
        <f t="shared" si="3"/>
        <v>0.0244</v>
      </c>
    </row>
    <row r="38" ht="21.0" customHeight="1">
      <c r="A38" s="229"/>
      <c r="B38" s="230"/>
      <c r="C38" s="230"/>
      <c r="D38" s="230"/>
      <c r="E38" s="51" t="s">
        <v>428</v>
      </c>
      <c r="F38" s="231">
        <f>SUM(F31:F37)</f>
        <v>126.1744</v>
      </c>
    </row>
    <row r="39" ht="21.0" hidden="1" customHeight="1">
      <c r="A39" s="95"/>
      <c r="B39" s="243"/>
      <c r="C39" s="243"/>
      <c r="D39" s="95"/>
      <c r="E39" s="243"/>
      <c r="F39" s="243"/>
    </row>
    <row r="40" ht="21.0" hidden="1" customHeight="1">
      <c r="A40" s="215" t="s">
        <v>440</v>
      </c>
      <c r="B40" s="216" t="s">
        <v>441</v>
      </c>
      <c r="C40" s="207"/>
      <c r="D40" s="207"/>
      <c r="E40" s="207"/>
      <c r="F40" s="208"/>
    </row>
    <row r="41" ht="21.0" hidden="1" customHeight="1">
      <c r="A41" s="217" t="s">
        <v>412</v>
      </c>
      <c r="B41" s="218" t="s">
        <v>442</v>
      </c>
      <c r="C41" s="207"/>
      <c r="D41" s="207"/>
      <c r="E41" s="207"/>
      <c r="F41" s="208"/>
    </row>
    <row r="42" ht="21.0" hidden="1" customHeight="1">
      <c r="A42" s="219" t="s">
        <v>414</v>
      </c>
      <c r="B42" s="220" t="s">
        <v>415</v>
      </c>
      <c r="C42" s="220" t="s">
        <v>5</v>
      </c>
      <c r="D42" s="219" t="s">
        <v>416</v>
      </c>
      <c r="E42" s="221" t="s">
        <v>417</v>
      </c>
      <c r="F42" s="222" t="s">
        <v>418</v>
      </c>
    </row>
    <row r="43" ht="21.0" hidden="1" customHeight="1">
      <c r="A43" s="32" t="s">
        <v>443</v>
      </c>
      <c r="B43" s="31" t="s">
        <v>444</v>
      </c>
      <c r="C43" s="28" t="s">
        <v>43</v>
      </c>
      <c r="D43" s="244">
        <v>1.1</v>
      </c>
      <c r="E43" s="245">
        <v>0.7</v>
      </c>
      <c r="F43" s="225">
        <f t="shared" ref="F43:F45" si="4">D43*E43</f>
        <v>0.77</v>
      </c>
    </row>
    <row r="44" ht="21.0" hidden="1" customHeight="1">
      <c r="A44" s="32" t="s">
        <v>445</v>
      </c>
      <c r="B44" s="31" t="s">
        <v>446</v>
      </c>
      <c r="C44" s="28" t="s">
        <v>421</v>
      </c>
      <c r="D44" s="244">
        <v>0.039</v>
      </c>
      <c r="E44" s="245">
        <v>24.78</v>
      </c>
      <c r="F44" s="225">
        <f t="shared" si="4"/>
        <v>0.96642</v>
      </c>
    </row>
    <row r="45" ht="21.0" hidden="1" customHeight="1">
      <c r="A45" s="32" t="s">
        <v>447</v>
      </c>
      <c r="B45" s="31" t="s">
        <v>448</v>
      </c>
      <c r="C45" s="28" t="s">
        <v>421</v>
      </c>
      <c r="D45" s="244">
        <v>0.014</v>
      </c>
      <c r="E45" s="245">
        <v>19.15</v>
      </c>
      <c r="F45" s="225">
        <f t="shared" si="4"/>
        <v>0.2681</v>
      </c>
    </row>
    <row r="46" ht="21.0" hidden="1" customHeight="1">
      <c r="A46" s="229"/>
      <c r="B46" s="230"/>
      <c r="C46" s="230"/>
      <c r="D46" s="230"/>
      <c r="E46" s="51" t="s">
        <v>428</v>
      </c>
      <c r="F46" s="231">
        <f>SUM(F43:F45)</f>
        <v>2.00452</v>
      </c>
    </row>
    <row r="47" ht="21.0" hidden="1" customHeight="1">
      <c r="A47" s="95"/>
      <c r="B47" s="243"/>
      <c r="C47" s="243"/>
      <c r="D47" s="95"/>
      <c r="E47" s="243"/>
      <c r="F47" s="243"/>
    </row>
    <row r="48" ht="21.0" customHeight="1">
      <c r="A48" s="215" t="s">
        <v>449</v>
      </c>
      <c r="B48" s="216" t="s">
        <v>450</v>
      </c>
      <c r="C48" s="207"/>
      <c r="D48" s="207"/>
      <c r="E48" s="207"/>
      <c r="F48" s="208"/>
    </row>
    <row r="49" ht="21.0" customHeight="1">
      <c r="A49" s="217" t="s">
        <v>412</v>
      </c>
      <c r="B49" s="218" t="s">
        <v>451</v>
      </c>
      <c r="C49" s="207"/>
      <c r="D49" s="207"/>
      <c r="E49" s="207"/>
      <c r="F49" s="208"/>
    </row>
    <row r="50" ht="21.0" customHeight="1">
      <c r="A50" s="219" t="s">
        <v>414</v>
      </c>
      <c r="B50" s="220" t="s">
        <v>415</v>
      </c>
      <c r="C50" s="220" t="s">
        <v>5</v>
      </c>
      <c r="D50" s="219" t="s">
        <v>416</v>
      </c>
      <c r="E50" s="221" t="s">
        <v>417</v>
      </c>
      <c r="F50" s="222" t="s">
        <v>418</v>
      </c>
    </row>
    <row r="51" ht="26.25" customHeight="1">
      <c r="A51" s="32" t="s">
        <v>452</v>
      </c>
      <c r="B51" s="226" t="s">
        <v>453</v>
      </c>
      <c r="C51" s="28" t="s">
        <v>59</v>
      </c>
      <c r="D51" s="32">
        <v>0.014</v>
      </c>
      <c r="E51" s="224">
        <v>2.94</v>
      </c>
      <c r="F51" s="225">
        <f t="shared" ref="F51:F54" si="5">D51*E51</f>
        <v>0.04116</v>
      </c>
    </row>
    <row r="52" ht="21.0" customHeight="1">
      <c r="A52" s="32" t="s">
        <v>454</v>
      </c>
      <c r="B52" s="42" t="s">
        <v>455</v>
      </c>
      <c r="C52" s="28" t="s">
        <v>12</v>
      </c>
      <c r="D52" s="244">
        <v>1.0</v>
      </c>
      <c r="E52" s="227">
        <v>193.27</v>
      </c>
      <c r="F52" s="225">
        <f t="shared" si="5"/>
        <v>193.27</v>
      </c>
    </row>
    <row r="53" ht="21.0" customHeight="1">
      <c r="A53" s="32" t="s">
        <v>456</v>
      </c>
      <c r="B53" s="31" t="s">
        <v>457</v>
      </c>
      <c r="C53" s="28" t="s">
        <v>421</v>
      </c>
      <c r="D53" s="244">
        <v>0.2381</v>
      </c>
      <c r="E53" s="227">
        <v>21.68</v>
      </c>
      <c r="F53" s="225">
        <f t="shared" si="5"/>
        <v>5.162008</v>
      </c>
    </row>
    <row r="54" ht="21.0" customHeight="1">
      <c r="A54" s="32" t="s">
        <v>458</v>
      </c>
      <c r="B54" s="31" t="s">
        <v>459</v>
      </c>
      <c r="C54" s="28" t="s">
        <v>421</v>
      </c>
      <c r="D54" s="244">
        <v>0.2381</v>
      </c>
      <c r="E54" s="227">
        <v>26.42</v>
      </c>
      <c r="F54" s="225">
        <f t="shared" si="5"/>
        <v>6.290602</v>
      </c>
    </row>
    <row r="55" ht="21.0" customHeight="1">
      <c r="A55" s="229"/>
      <c r="B55" s="230"/>
      <c r="C55" s="230"/>
      <c r="D55" s="230"/>
      <c r="E55" s="51" t="s">
        <v>428</v>
      </c>
      <c r="F55" s="231">
        <f>SUM(F51:F54)</f>
        <v>204.76377</v>
      </c>
    </row>
    <row r="56" ht="21.0" hidden="1" customHeight="1">
      <c r="A56" s="95"/>
      <c r="B56" s="243"/>
      <c r="C56" s="243"/>
      <c r="D56" s="95"/>
      <c r="E56" s="243"/>
      <c r="F56" s="243"/>
    </row>
    <row r="57" ht="21.0" customHeight="1">
      <c r="A57" s="215" t="s">
        <v>339</v>
      </c>
      <c r="B57" s="216" t="s">
        <v>460</v>
      </c>
      <c r="C57" s="207"/>
      <c r="D57" s="207"/>
      <c r="E57" s="207"/>
      <c r="F57" s="208"/>
    </row>
    <row r="58" ht="21.0" customHeight="1">
      <c r="A58" s="217" t="s">
        <v>412</v>
      </c>
      <c r="B58" s="218" t="s">
        <v>461</v>
      </c>
      <c r="C58" s="207"/>
      <c r="D58" s="207"/>
      <c r="E58" s="207"/>
      <c r="F58" s="208"/>
    </row>
    <row r="59" ht="21.0" customHeight="1">
      <c r="A59" s="219" t="s">
        <v>414</v>
      </c>
      <c r="B59" s="220" t="s">
        <v>415</v>
      </c>
      <c r="C59" s="220" t="s">
        <v>5</v>
      </c>
      <c r="D59" s="219" t="s">
        <v>416</v>
      </c>
      <c r="E59" s="221" t="s">
        <v>417</v>
      </c>
      <c r="F59" s="222" t="s">
        <v>418</v>
      </c>
    </row>
    <row r="60" ht="21.0" customHeight="1">
      <c r="A60" s="27">
        <v>39961.0</v>
      </c>
      <c r="B60" s="31" t="s">
        <v>462</v>
      </c>
      <c r="C60" s="28" t="s">
        <v>12</v>
      </c>
      <c r="D60" s="246">
        <v>0.1</v>
      </c>
      <c r="E60" s="224">
        <v>23.92</v>
      </c>
      <c r="F60" s="225">
        <f t="shared" ref="F60:F65" si="6">TRUNC(D60*E60,2)</f>
        <v>2.39</v>
      </c>
    </row>
    <row r="61" ht="21.0" customHeight="1">
      <c r="A61" s="27">
        <v>88316.0</v>
      </c>
      <c r="B61" s="31" t="s">
        <v>448</v>
      </c>
      <c r="C61" s="28" t="s">
        <v>421</v>
      </c>
      <c r="D61" s="246">
        <v>0.5</v>
      </c>
      <c r="E61" s="227">
        <v>19.4</v>
      </c>
      <c r="F61" s="225">
        <f t="shared" si="6"/>
        <v>9.7</v>
      </c>
    </row>
    <row r="62" ht="21.0" customHeight="1">
      <c r="A62" s="27">
        <v>88325.0</v>
      </c>
      <c r="B62" s="31" t="s">
        <v>463</v>
      </c>
      <c r="C62" s="28" t="s">
        <v>421</v>
      </c>
      <c r="D62" s="246">
        <v>0.5</v>
      </c>
      <c r="E62" s="227">
        <v>19.32</v>
      </c>
      <c r="F62" s="225">
        <f t="shared" si="6"/>
        <v>9.66</v>
      </c>
    </row>
    <row r="63" ht="21.0" customHeight="1">
      <c r="A63" s="27" t="s">
        <v>464</v>
      </c>
      <c r="B63" s="42" t="s">
        <v>465</v>
      </c>
      <c r="C63" s="28" t="s">
        <v>12</v>
      </c>
      <c r="D63" s="246">
        <v>0.2</v>
      </c>
      <c r="E63" s="227">
        <f>106/10</f>
        <v>10.6</v>
      </c>
      <c r="F63" s="225">
        <f t="shared" si="6"/>
        <v>2.12</v>
      </c>
    </row>
    <row r="64" ht="37.5" customHeight="1">
      <c r="A64" s="32">
        <v>11950.0</v>
      </c>
      <c r="B64" s="226" t="s">
        <v>466</v>
      </c>
      <c r="C64" s="28" t="s">
        <v>12</v>
      </c>
      <c r="D64" s="32">
        <v>0.5</v>
      </c>
      <c r="E64" s="227">
        <v>0.31</v>
      </c>
      <c r="F64" s="225">
        <f t="shared" si="6"/>
        <v>0.15</v>
      </c>
    </row>
    <row r="65" ht="21.0" customHeight="1">
      <c r="A65" s="27">
        <v>34360.0</v>
      </c>
      <c r="B65" s="31" t="s">
        <v>467</v>
      </c>
      <c r="C65" s="28" t="s">
        <v>43</v>
      </c>
      <c r="D65" s="244">
        <v>0.1</v>
      </c>
      <c r="E65" s="227">
        <v>37.67</v>
      </c>
      <c r="F65" s="225">
        <f t="shared" si="6"/>
        <v>3.76</v>
      </c>
    </row>
    <row r="66" ht="21.0" customHeight="1">
      <c r="A66" s="229"/>
      <c r="B66" s="230"/>
      <c r="C66" s="230"/>
      <c r="D66" s="230"/>
      <c r="E66" s="51" t="s">
        <v>428</v>
      </c>
      <c r="F66" s="231">
        <f>SUM(F60:F65)</f>
        <v>27.78</v>
      </c>
    </row>
    <row r="67" ht="21.0" hidden="1" customHeight="1">
      <c r="A67" s="95"/>
      <c r="B67" s="243"/>
      <c r="C67" s="243"/>
      <c r="D67" s="95"/>
      <c r="E67" s="243"/>
      <c r="F67" s="243"/>
    </row>
    <row r="68" ht="21.0" customHeight="1">
      <c r="A68" s="215" t="s">
        <v>299</v>
      </c>
      <c r="B68" s="216" t="s">
        <v>468</v>
      </c>
      <c r="C68" s="207"/>
      <c r="D68" s="207"/>
      <c r="E68" s="207"/>
      <c r="F68" s="208"/>
    </row>
    <row r="69" ht="21.0" customHeight="1">
      <c r="A69" s="217" t="s">
        <v>412</v>
      </c>
      <c r="B69" s="218" t="s">
        <v>469</v>
      </c>
      <c r="C69" s="207"/>
      <c r="D69" s="207"/>
      <c r="E69" s="207"/>
      <c r="F69" s="208"/>
    </row>
    <row r="70" ht="21.0" customHeight="1">
      <c r="A70" s="219" t="s">
        <v>414</v>
      </c>
      <c r="B70" s="220" t="s">
        <v>415</v>
      </c>
      <c r="C70" s="220" t="s">
        <v>5</v>
      </c>
      <c r="D70" s="219" t="s">
        <v>416</v>
      </c>
      <c r="E70" s="221" t="s">
        <v>417</v>
      </c>
      <c r="F70" s="222" t="s">
        <v>418</v>
      </c>
    </row>
    <row r="71" ht="21.0" customHeight="1">
      <c r="A71" s="32" t="s">
        <v>470</v>
      </c>
      <c r="B71" s="247" t="s">
        <v>471</v>
      </c>
      <c r="C71" s="47" t="s">
        <v>421</v>
      </c>
      <c r="D71" s="32">
        <v>0.02</v>
      </c>
      <c r="E71" s="224">
        <v>24.4208</v>
      </c>
      <c r="F71" s="225">
        <f t="shared" ref="F71:F81" si="7">D71*E71</f>
        <v>0.488416</v>
      </c>
    </row>
    <row r="72" ht="21.0" customHeight="1">
      <c r="A72" s="32" t="s">
        <v>472</v>
      </c>
      <c r="B72" s="228" t="s">
        <v>473</v>
      </c>
      <c r="C72" s="28" t="s">
        <v>421</v>
      </c>
      <c r="D72" s="73">
        <v>0.8</v>
      </c>
      <c r="E72" s="227">
        <v>25.06</v>
      </c>
      <c r="F72" s="225">
        <f t="shared" si="7"/>
        <v>20.048</v>
      </c>
    </row>
    <row r="73" ht="21.0" customHeight="1">
      <c r="A73" s="32" t="s">
        <v>474</v>
      </c>
      <c r="B73" s="228" t="s">
        <v>475</v>
      </c>
      <c r="C73" s="28" t="s">
        <v>421</v>
      </c>
      <c r="D73" s="73">
        <v>0.7</v>
      </c>
      <c r="E73" s="227">
        <v>12.69</v>
      </c>
      <c r="F73" s="225">
        <f t="shared" si="7"/>
        <v>8.883</v>
      </c>
    </row>
    <row r="74" ht="21.0" customHeight="1">
      <c r="A74" s="32" t="s">
        <v>476</v>
      </c>
      <c r="B74" s="228" t="s">
        <v>477</v>
      </c>
      <c r="C74" s="28" t="s">
        <v>421</v>
      </c>
      <c r="D74" s="73">
        <v>0.3</v>
      </c>
      <c r="E74" s="227">
        <v>23.55</v>
      </c>
      <c r="F74" s="225">
        <f t="shared" si="7"/>
        <v>7.065</v>
      </c>
    </row>
    <row r="75" ht="26.25" customHeight="1">
      <c r="A75" s="32" t="s">
        <v>478</v>
      </c>
      <c r="B75" s="234" t="s">
        <v>479</v>
      </c>
      <c r="C75" s="28" t="s">
        <v>43</v>
      </c>
      <c r="D75" s="32">
        <v>0.02</v>
      </c>
      <c r="E75" s="227">
        <v>28.0</v>
      </c>
      <c r="F75" s="225">
        <f t="shared" si="7"/>
        <v>0.56</v>
      </c>
    </row>
    <row r="76" ht="26.25" customHeight="1">
      <c r="A76" s="32" t="s">
        <v>480</v>
      </c>
      <c r="B76" s="234" t="s">
        <v>481</v>
      </c>
      <c r="C76" s="28" t="s">
        <v>20</v>
      </c>
      <c r="D76" s="32">
        <v>0.04</v>
      </c>
      <c r="E76" s="227">
        <v>101.3</v>
      </c>
      <c r="F76" s="225">
        <f t="shared" si="7"/>
        <v>4.052</v>
      </c>
    </row>
    <row r="77" ht="21.0" customHeight="1">
      <c r="A77" s="32" t="s">
        <v>482</v>
      </c>
      <c r="B77" s="228" t="s">
        <v>483</v>
      </c>
      <c r="C77" s="28" t="s">
        <v>43</v>
      </c>
      <c r="D77" s="73">
        <v>1.35</v>
      </c>
      <c r="E77" s="227">
        <v>11.05</v>
      </c>
      <c r="F77" s="225">
        <f t="shared" si="7"/>
        <v>14.9175</v>
      </c>
    </row>
    <row r="78" ht="37.5" customHeight="1">
      <c r="A78" s="32" t="s">
        <v>484</v>
      </c>
      <c r="B78" s="226" t="s">
        <v>485</v>
      </c>
      <c r="C78" s="28" t="s">
        <v>35</v>
      </c>
      <c r="D78" s="32">
        <v>1.0</v>
      </c>
      <c r="E78" s="227">
        <v>39.86</v>
      </c>
      <c r="F78" s="225">
        <f t="shared" si="7"/>
        <v>39.86</v>
      </c>
    </row>
    <row r="79" ht="21.0" customHeight="1">
      <c r="A79" s="32" t="s">
        <v>443</v>
      </c>
      <c r="B79" s="228" t="s">
        <v>444</v>
      </c>
      <c r="C79" s="28" t="s">
        <v>43</v>
      </c>
      <c r="D79" s="73">
        <v>17.36</v>
      </c>
      <c r="E79" s="227">
        <v>0.72</v>
      </c>
      <c r="F79" s="225">
        <f t="shared" si="7"/>
        <v>12.4992</v>
      </c>
    </row>
    <row r="80" ht="26.25" customHeight="1">
      <c r="A80" s="32" t="s">
        <v>486</v>
      </c>
      <c r="B80" s="226" t="s">
        <v>487</v>
      </c>
      <c r="C80" s="28" t="s">
        <v>20</v>
      </c>
      <c r="D80" s="32">
        <v>0.09</v>
      </c>
      <c r="E80" s="227">
        <v>160.78</v>
      </c>
      <c r="F80" s="225">
        <f t="shared" si="7"/>
        <v>14.4702</v>
      </c>
    </row>
    <row r="81" ht="21.0" customHeight="1">
      <c r="A81" s="32" t="s">
        <v>488</v>
      </c>
      <c r="B81" s="228" t="s">
        <v>489</v>
      </c>
      <c r="C81" s="28" t="s">
        <v>43</v>
      </c>
      <c r="D81" s="73">
        <v>0.02</v>
      </c>
      <c r="E81" s="227">
        <v>21.77</v>
      </c>
      <c r="F81" s="225">
        <f t="shared" si="7"/>
        <v>0.4354</v>
      </c>
    </row>
    <row r="82" ht="21.0" customHeight="1">
      <c r="A82" s="229"/>
      <c r="B82" s="230"/>
      <c r="C82" s="230"/>
      <c r="D82" s="230"/>
      <c r="E82" s="51" t="s">
        <v>428</v>
      </c>
      <c r="F82" s="231">
        <f>SUM(F71:F81)</f>
        <v>123.278716</v>
      </c>
    </row>
    <row r="83" ht="21.0" customHeight="1">
      <c r="A83" s="95"/>
      <c r="B83" s="243"/>
      <c r="C83" s="243"/>
      <c r="D83" s="95"/>
      <c r="E83" s="243"/>
      <c r="F83" s="243"/>
    </row>
    <row r="84" ht="21.0" customHeight="1">
      <c r="A84" s="215" t="s">
        <v>291</v>
      </c>
      <c r="B84" s="216" t="s">
        <v>490</v>
      </c>
      <c r="C84" s="207"/>
      <c r="D84" s="207"/>
      <c r="E84" s="207"/>
      <c r="F84" s="208"/>
    </row>
    <row r="85" ht="21.0" customHeight="1">
      <c r="A85" s="217" t="s">
        <v>412</v>
      </c>
      <c r="B85" s="218" t="s">
        <v>491</v>
      </c>
      <c r="C85" s="207"/>
      <c r="D85" s="207"/>
      <c r="E85" s="207"/>
      <c r="F85" s="208"/>
    </row>
    <row r="86" ht="21.0" customHeight="1">
      <c r="A86" s="219" t="s">
        <v>414</v>
      </c>
      <c r="B86" s="220" t="s">
        <v>415</v>
      </c>
      <c r="C86" s="220" t="s">
        <v>5</v>
      </c>
      <c r="D86" s="219" t="s">
        <v>416</v>
      </c>
      <c r="E86" s="221" t="s">
        <v>417</v>
      </c>
      <c r="F86" s="222" t="s">
        <v>418</v>
      </c>
    </row>
    <row r="87" ht="21.0" customHeight="1">
      <c r="A87" s="32" t="s">
        <v>492</v>
      </c>
      <c r="B87" s="228" t="s">
        <v>493</v>
      </c>
      <c r="C87" s="28" t="s">
        <v>494</v>
      </c>
      <c r="D87" s="73">
        <v>1.0</v>
      </c>
      <c r="E87" s="224">
        <v>2.29</v>
      </c>
      <c r="F87" s="225">
        <f t="shared" ref="F87:F89" si="8">D87*E87</f>
        <v>2.29</v>
      </c>
    </row>
    <row r="88" ht="26.25" customHeight="1">
      <c r="A88" s="32" t="s">
        <v>495</v>
      </c>
      <c r="B88" s="234" t="s">
        <v>496</v>
      </c>
      <c r="C88" s="28" t="s">
        <v>421</v>
      </c>
      <c r="D88" s="32">
        <v>0.16</v>
      </c>
      <c r="E88" s="227">
        <v>29.71</v>
      </c>
      <c r="F88" s="225">
        <f t="shared" si="8"/>
        <v>4.7536</v>
      </c>
    </row>
    <row r="89" ht="26.25" customHeight="1">
      <c r="A89" s="32" t="s">
        <v>497</v>
      </c>
      <c r="B89" s="234" t="s">
        <v>498</v>
      </c>
      <c r="C89" s="28" t="s">
        <v>421</v>
      </c>
      <c r="D89" s="32">
        <v>0.05</v>
      </c>
      <c r="E89" s="227">
        <v>20.31</v>
      </c>
      <c r="F89" s="225">
        <f t="shared" si="8"/>
        <v>1.0155</v>
      </c>
    </row>
    <row r="90" ht="21.0" customHeight="1">
      <c r="A90" s="229"/>
      <c r="B90" s="230"/>
      <c r="C90" s="230"/>
      <c r="D90" s="230"/>
      <c r="E90" s="51" t="s">
        <v>428</v>
      </c>
      <c r="F90" s="231">
        <f>SUM(F87:F89)</f>
        <v>8.0591</v>
      </c>
    </row>
    <row r="91" ht="21.0" customHeight="1">
      <c r="A91" s="95"/>
      <c r="B91" s="243"/>
      <c r="C91" s="243"/>
      <c r="D91" s="95"/>
      <c r="E91" s="243"/>
      <c r="F91" s="243"/>
    </row>
    <row r="92" ht="21.0" customHeight="1">
      <c r="A92" s="215" t="s">
        <v>311</v>
      </c>
      <c r="B92" s="216" t="s">
        <v>499</v>
      </c>
      <c r="C92" s="207"/>
      <c r="D92" s="207"/>
      <c r="E92" s="207"/>
      <c r="F92" s="208"/>
    </row>
    <row r="93" ht="21.0" customHeight="1">
      <c r="A93" s="217" t="s">
        <v>412</v>
      </c>
      <c r="B93" s="218" t="s">
        <v>500</v>
      </c>
      <c r="C93" s="207"/>
      <c r="D93" s="207"/>
      <c r="E93" s="207"/>
      <c r="F93" s="208"/>
    </row>
    <row r="94" ht="21.0" customHeight="1">
      <c r="A94" s="219" t="s">
        <v>414</v>
      </c>
      <c r="B94" s="220" t="s">
        <v>415</v>
      </c>
      <c r="C94" s="220" t="s">
        <v>5</v>
      </c>
      <c r="D94" s="219" t="s">
        <v>416</v>
      </c>
      <c r="E94" s="221" t="s">
        <v>417</v>
      </c>
      <c r="F94" s="222" t="s">
        <v>418</v>
      </c>
    </row>
    <row r="95" ht="21.0" customHeight="1">
      <c r="A95" s="32" t="s">
        <v>501</v>
      </c>
      <c r="B95" s="228" t="s">
        <v>502</v>
      </c>
      <c r="C95" s="28" t="s">
        <v>421</v>
      </c>
      <c r="D95" s="73">
        <v>0.8</v>
      </c>
      <c r="E95" s="224">
        <v>28.15</v>
      </c>
      <c r="F95" s="225">
        <f t="shared" ref="F95:F102" si="9">D95*E95</f>
        <v>22.52</v>
      </c>
    </row>
    <row r="96" ht="21.0" customHeight="1">
      <c r="A96" s="32" t="s">
        <v>476</v>
      </c>
      <c r="B96" s="228" t="s">
        <v>477</v>
      </c>
      <c r="C96" s="28" t="s">
        <v>421</v>
      </c>
      <c r="D96" s="73">
        <v>0.16</v>
      </c>
      <c r="E96" s="227">
        <v>23.55</v>
      </c>
      <c r="F96" s="225">
        <f t="shared" si="9"/>
        <v>3.768</v>
      </c>
    </row>
    <row r="97" ht="21.0" customHeight="1">
      <c r="A97" s="32" t="s">
        <v>447</v>
      </c>
      <c r="B97" s="228" t="s">
        <v>448</v>
      </c>
      <c r="C97" s="28" t="s">
        <v>421</v>
      </c>
      <c r="D97" s="248">
        <v>0.135</v>
      </c>
      <c r="E97" s="227">
        <v>19.4</v>
      </c>
      <c r="F97" s="225">
        <f t="shared" si="9"/>
        <v>2.619</v>
      </c>
    </row>
    <row r="98" ht="26.25" customHeight="1">
      <c r="A98" s="32" t="s">
        <v>503</v>
      </c>
      <c r="B98" s="226" t="s">
        <v>504</v>
      </c>
      <c r="C98" s="28" t="s">
        <v>20</v>
      </c>
      <c r="D98" s="32">
        <v>3.0E-4</v>
      </c>
      <c r="E98" s="227">
        <v>100.0</v>
      </c>
      <c r="F98" s="225">
        <f t="shared" si="9"/>
        <v>0.03</v>
      </c>
    </row>
    <row r="99" ht="21.0" customHeight="1">
      <c r="A99" s="32" t="s">
        <v>443</v>
      </c>
      <c r="B99" s="228" t="s">
        <v>444</v>
      </c>
      <c r="C99" s="28" t="s">
        <v>43</v>
      </c>
      <c r="D99" s="73">
        <v>0.3</v>
      </c>
      <c r="E99" s="227">
        <v>0.72</v>
      </c>
      <c r="F99" s="225">
        <f t="shared" si="9"/>
        <v>0.216</v>
      </c>
    </row>
    <row r="100" ht="21.0" customHeight="1">
      <c r="A100" s="32" t="s">
        <v>505</v>
      </c>
      <c r="B100" s="228" t="s">
        <v>506</v>
      </c>
      <c r="C100" s="28" t="s">
        <v>43</v>
      </c>
      <c r="D100" s="248">
        <v>0.5</v>
      </c>
      <c r="E100" s="227">
        <v>175.14</v>
      </c>
      <c r="F100" s="225">
        <f t="shared" si="9"/>
        <v>87.57</v>
      </c>
    </row>
    <row r="101" ht="21.0" customHeight="1">
      <c r="A101" s="32" t="s">
        <v>507</v>
      </c>
      <c r="B101" s="228" t="s">
        <v>508</v>
      </c>
      <c r="C101" s="28" t="s">
        <v>35</v>
      </c>
      <c r="D101" s="248">
        <v>1.1</v>
      </c>
      <c r="E101" s="227">
        <v>108.14</v>
      </c>
      <c r="F101" s="225">
        <f t="shared" si="9"/>
        <v>118.954</v>
      </c>
    </row>
    <row r="102" ht="26.25" customHeight="1">
      <c r="A102" s="32" t="s">
        <v>509</v>
      </c>
      <c r="B102" s="234" t="s">
        <v>510</v>
      </c>
      <c r="C102" s="28" t="s">
        <v>59</v>
      </c>
      <c r="D102" s="32">
        <v>2.8</v>
      </c>
      <c r="E102" s="227">
        <v>21.1</v>
      </c>
      <c r="F102" s="225">
        <f t="shared" si="9"/>
        <v>59.08</v>
      </c>
    </row>
    <row r="103" ht="21.0" customHeight="1">
      <c r="A103" s="229"/>
      <c r="B103" s="230"/>
      <c r="C103" s="230"/>
      <c r="D103" s="230"/>
      <c r="E103" s="51" t="s">
        <v>428</v>
      </c>
      <c r="F103" s="231">
        <f>SUM(F95:F102)</f>
        <v>294.757</v>
      </c>
    </row>
    <row r="104" ht="21.0" hidden="1" customHeight="1">
      <c r="A104" s="95"/>
      <c r="B104" s="243"/>
      <c r="C104" s="243"/>
      <c r="D104" s="95"/>
      <c r="E104" s="243"/>
      <c r="F104" s="243"/>
    </row>
    <row r="105" ht="21.0" hidden="1" customHeight="1">
      <c r="A105" s="215" t="s">
        <v>511</v>
      </c>
      <c r="B105" s="216" t="s">
        <v>512</v>
      </c>
      <c r="C105" s="207"/>
      <c r="D105" s="207"/>
      <c r="E105" s="207"/>
      <c r="F105" s="208"/>
    </row>
    <row r="106" ht="21.0" hidden="1" customHeight="1">
      <c r="A106" s="217" t="s">
        <v>412</v>
      </c>
      <c r="B106" s="218" t="s">
        <v>513</v>
      </c>
      <c r="C106" s="207"/>
      <c r="D106" s="207"/>
      <c r="E106" s="207"/>
      <c r="F106" s="208"/>
    </row>
    <row r="107" ht="21.0" hidden="1" customHeight="1">
      <c r="A107" s="219" t="s">
        <v>414</v>
      </c>
      <c r="B107" s="220" t="s">
        <v>415</v>
      </c>
      <c r="C107" s="220" t="s">
        <v>5</v>
      </c>
      <c r="D107" s="219" t="s">
        <v>416</v>
      </c>
      <c r="E107" s="221" t="s">
        <v>417</v>
      </c>
      <c r="F107" s="222" t="s">
        <v>418</v>
      </c>
    </row>
    <row r="108" ht="37.5" hidden="1" customHeight="1">
      <c r="A108" s="32" t="s">
        <v>514</v>
      </c>
      <c r="B108" s="226" t="s">
        <v>515</v>
      </c>
      <c r="C108" s="28" t="s">
        <v>12</v>
      </c>
      <c r="D108" s="32">
        <v>1.0</v>
      </c>
      <c r="E108" s="245">
        <v>57.26</v>
      </c>
      <c r="F108" s="225">
        <f t="shared" ref="F108:F110" si="10">D108*E108</f>
        <v>57.26</v>
      </c>
    </row>
    <row r="109" ht="21.0" hidden="1" customHeight="1">
      <c r="A109" s="32" t="s">
        <v>458</v>
      </c>
      <c r="B109" s="228" t="s">
        <v>459</v>
      </c>
      <c r="C109" s="28" t="s">
        <v>421</v>
      </c>
      <c r="D109" s="73">
        <v>0.7</v>
      </c>
      <c r="E109" s="245">
        <v>26.41</v>
      </c>
      <c r="F109" s="225">
        <f t="shared" si="10"/>
        <v>18.487</v>
      </c>
    </row>
    <row r="110" ht="21.0" hidden="1" customHeight="1">
      <c r="A110" s="32" t="s">
        <v>447</v>
      </c>
      <c r="B110" s="228" t="s">
        <v>448</v>
      </c>
      <c r="C110" s="28" t="s">
        <v>421</v>
      </c>
      <c r="D110" s="248">
        <v>0.7</v>
      </c>
      <c r="E110" s="245">
        <v>19.15</v>
      </c>
      <c r="F110" s="225">
        <f t="shared" si="10"/>
        <v>13.405</v>
      </c>
    </row>
    <row r="111" ht="21.0" hidden="1" customHeight="1">
      <c r="A111" s="229"/>
      <c r="B111" s="230"/>
      <c r="C111" s="230"/>
      <c r="D111" s="230"/>
      <c r="E111" s="51" t="s">
        <v>428</v>
      </c>
      <c r="F111" s="231">
        <f>SUM(F108:F110)</f>
        <v>89.152</v>
      </c>
    </row>
    <row r="112" ht="21.0" customHeight="1">
      <c r="A112" s="229"/>
      <c r="B112" s="230"/>
      <c r="C112" s="230"/>
      <c r="D112" s="230"/>
      <c r="E112" s="229"/>
      <c r="F112" s="249"/>
    </row>
    <row r="113" ht="21.0" customHeight="1">
      <c r="A113" s="229"/>
      <c r="B113" s="230"/>
      <c r="C113" s="230"/>
      <c r="D113" s="230"/>
      <c r="E113" s="229"/>
      <c r="F113" s="249"/>
    </row>
    <row r="114" ht="15.75" customHeight="1">
      <c r="A114" s="250"/>
      <c r="B114" s="250"/>
      <c r="C114" s="250"/>
      <c r="D114" s="250"/>
      <c r="E114" s="250"/>
      <c r="F114" s="250"/>
    </row>
    <row r="115" ht="15.75" customHeight="1">
      <c r="A115" s="250" t="s">
        <v>403</v>
      </c>
    </row>
    <row r="116" ht="15.75" customHeight="1">
      <c r="A116" s="95" t="s">
        <v>404</v>
      </c>
    </row>
    <row r="117" ht="15.75" customHeight="1">
      <c r="A117" s="95" t="s">
        <v>405</v>
      </c>
    </row>
    <row r="118" ht="15.75" customHeight="1">
      <c r="A118" s="95" t="s">
        <v>406</v>
      </c>
    </row>
  </sheetData>
  <mergeCells count="31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7:F17"/>
    <mergeCell ref="B18:F18"/>
    <mergeCell ref="B28:F28"/>
    <mergeCell ref="B29:F29"/>
    <mergeCell ref="B40:F40"/>
    <mergeCell ref="B41:F41"/>
    <mergeCell ref="B48:F48"/>
    <mergeCell ref="B49:F49"/>
    <mergeCell ref="B57:F57"/>
    <mergeCell ref="B58:F58"/>
    <mergeCell ref="B68:F68"/>
    <mergeCell ref="B69:F69"/>
    <mergeCell ref="A116:F116"/>
    <mergeCell ref="A117:F117"/>
    <mergeCell ref="A118:F118"/>
    <mergeCell ref="B84:F84"/>
    <mergeCell ref="B85:F85"/>
    <mergeCell ref="B92:F92"/>
    <mergeCell ref="B93:F93"/>
    <mergeCell ref="B105:F105"/>
    <mergeCell ref="B106:F106"/>
    <mergeCell ref="A115:F115"/>
  </mergeCell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251" t="s">
        <v>273</v>
      </c>
      <c r="B1" s="3"/>
      <c r="C1" s="3"/>
      <c r="D1" s="3"/>
      <c r="E1" s="3"/>
      <c r="F1" s="252"/>
    </row>
    <row r="2" ht="17.25" customHeight="1">
      <c r="A2" s="103" t="s">
        <v>274</v>
      </c>
    </row>
    <row r="3" ht="17.25" customHeight="1">
      <c r="A3" s="212" t="s">
        <v>516</v>
      </c>
    </row>
    <row r="4" ht="17.25" customHeight="1">
      <c r="A4" s="105" t="s">
        <v>276</v>
      </c>
    </row>
    <row r="5" ht="17.25" customHeight="1">
      <c r="A5" s="253" t="str">
        <f>'ORÇAMENTO (APODI)'!A6</f>
        <v>DATA: 01 DE SETEMBRO DE 2023</v>
      </c>
    </row>
    <row r="6" ht="17.25" customHeight="1">
      <c r="A6" s="254"/>
      <c r="B6" s="116"/>
      <c r="C6" s="117"/>
      <c r="D6" s="117"/>
      <c r="E6" s="117"/>
      <c r="F6" s="117"/>
    </row>
    <row r="7" ht="17.25" customHeight="1">
      <c r="A7" s="254"/>
      <c r="B7" s="255"/>
      <c r="C7" s="118"/>
      <c r="D7" s="118"/>
      <c r="E7" s="118"/>
      <c r="F7" s="118"/>
    </row>
    <row r="8" ht="28.5" customHeight="1">
      <c r="A8" s="256" t="s">
        <v>517</v>
      </c>
      <c r="B8" s="3"/>
      <c r="C8" s="3"/>
      <c r="D8" s="3"/>
      <c r="E8" s="3"/>
      <c r="F8" s="3"/>
    </row>
    <row r="9" ht="28.5" customHeight="1">
      <c r="A9" s="257"/>
      <c r="B9" s="257"/>
      <c r="C9" s="257"/>
      <c r="D9" s="257"/>
      <c r="E9" s="257"/>
      <c r="F9" s="257"/>
    </row>
    <row r="10">
      <c r="A10" s="258" t="s">
        <v>2</v>
      </c>
      <c r="B10" s="121" t="s">
        <v>3</v>
      </c>
      <c r="C10" s="121" t="s">
        <v>518</v>
      </c>
      <c r="D10" s="121" t="s">
        <v>283</v>
      </c>
      <c r="E10" s="121" t="s">
        <v>519</v>
      </c>
      <c r="F10" s="121" t="s">
        <v>520</v>
      </c>
    </row>
    <row r="11" ht="13.5" customHeight="1">
      <c r="A11" s="259"/>
      <c r="B11" s="259"/>
      <c r="C11" s="259"/>
      <c r="D11" s="259"/>
      <c r="E11" s="259"/>
      <c r="F11" s="259"/>
    </row>
    <row r="12" ht="15.75" customHeight="1">
      <c r="A12" s="260">
        <v>1.0</v>
      </c>
      <c r="B12" s="261" t="str">
        <f>'ORÇAMENTO (APODI)'!B10</f>
        <v>ITENS PRELIMINARES</v>
      </c>
      <c r="C12" s="262">
        <f>'ORÇAMENTO (APODI)'!I10</f>
        <v>2669.632988</v>
      </c>
      <c r="D12" s="263">
        <f>C12/C$30</f>
        <v>0.03370589382</v>
      </c>
      <c r="E12" s="264">
        <f t="shared" ref="E12:F12" si="1">E13*$C12</f>
        <v>1334.816494</v>
      </c>
      <c r="F12" s="264">
        <f t="shared" si="1"/>
        <v>1334.816494</v>
      </c>
    </row>
    <row r="13" ht="15.75" customHeight="1">
      <c r="A13" s="259"/>
      <c r="B13" s="259"/>
      <c r="C13" s="259"/>
      <c r="D13" s="259"/>
      <c r="E13" s="265">
        <v>0.5</v>
      </c>
      <c r="F13" s="265">
        <v>0.5</v>
      </c>
    </row>
    <row r="14" ht="15.75" customHeight="1">
      <c r="A14" s="260">
        <v>2.0</v>
      </c>
      <c r="B14" s="261" t="str">
        <f>'ORÇAMENTO (APODI)'!B18</f>
        <v>COBERTURA E IMPERMEABILIZAÇÕES</v>
      </c>
      <c r="C14" s="262">
        <f>'ORÇAMENTO (APODI)'!I18</f>
        <v>23953.01828</v>
      </c>
      <c r="D14" s="263">
        <f>C14/C$30</f>
        <v>0.3024228028</v>
      </c>
      <c r="E14" s="264">
        <f t="shared" ref="E14:F14" si="2">E15*$C14</f>
        <v>19162.41462</v>
      </c>
      <c r="F14" s="264">
        <f t="shared" si="2"/>
        <v>4790.603655</v>
      </c>
    </row>
    <row r="15" ht="15.75" customHeight="1">
      <c r="A15" s="259"/>
      <c r="B15" s="259"/>
      <c r="C15" s="259"/>
      <c r="D15" s="259"/>
      <c r="E15" s="265">
        <v>0.8</v>
      </c>
      <c r="F15" s="265">
        <v>0.2</v>
      </c>
    </row>
    <row r="16" ht="15.75" customHeight="1">
      <c r="A16" s="260">
        <v>3.0</v>
      </c>
      <c r="B16" s="266" t="str">
        <f>'ORÇAMENTO (APODI)'!B37</f>
        <v>REVESTIMENTOS</v>
      </c>
      <c r="C16" s="262">
        <f>'ORÇAMENTO (APODI)'!I37</f>
        <v>684.4184598</v>
      </c>
      <c r="D16" s="263">
        <f>C16/C$30</f>
        <v>0.008641238716</v>
      </c>
      <c r="E16" s="264">
        <f t="shared" ref="E16:F16" si="3">E17*$C16</f>
        <v>342.2092299</v>
      </c>
      <c r="F16" s="264">
        <f t="shared" si="3"/>
        <v>342.2092299</v>
      </c>
    </row>
    <row r="17" ht="15.75" customHeight="1">
      <c r="A17" s="259"/>
      <c r="B17" s="259"/>
      <c r="C17" s="259"/>
      <c r="D17" s="259"/>
      <c r="E17" s="267">
        <v>0.5</v>
      </c>
      <c r="F17" s="267">
        <v>0.5</v>
      </c>
    </row>
    <row r="18" ht="15.75" customHeight="1">
      <c r="A18" s="260">
        <v>4.0</v>
      </c>
      <c r="B18" s="266" t="str">
        <f>'ORÇAMENTO (APODI)'!B44</f>
        <v>PISOS</v>
      </c>
      <c r="C18" s="262">
        <f>'ORÇAMENTO (APODI)'!I44</f>
        <v>116.9039104</v>
      </c>
      <c r="D18" s="263">
        <f>C18/C$30</f>
        <v>0.001475989699</v>
      </c>
      <c r="E18" s="264">
        <f t="shared" ref="E18:F18" si="4">E19*$C18</f>
        <v>58.45195518</v>
      </c>
      <c r="F18" s="264">
        <f t="shared" si="4"/>
        <v>58.45195518</v>
      </c>
    </row>
    <row r="19" ht="15.75" customHeight="1">
      <c r="A19" s="259"/>
      <c r="B19" s="259"/>
      <c r="C19" s="259"/>
      <c r="D19" s="259"/>
      <c r="E19" s="267">
        <v>0.5</v>
      </c>
      <c r="F19" s="267">
        <v>0.5</v>
      </c>
    </row>
    <row r="20" ht="15.75" customHeight="1">
      <c r="A20" s="260">
        <v>5.0</v>
      </c>
      <c r="B20" s="266" t="str">
        <f>'ORÇAMENTO (APODI)'!B50</f>
        <v>ESQUADRIAS</v>
      </c>
      <c r="C20" s="262">
        <f>'ORÇAMENTO (APODI)'!I50</f>
        <v>9260.382742</v>
      </c>
      <c r="D20" s="263">
        <f>C20/C$30</f>
        <v>0.1169184973</v>
      </c>
      <c r="E20" s="264">
        <f t="shared" ref="E20:F20" si="5">E21*$C20</f>
        <v>5556.229645</v>
      </c>
      <c r="F20" s="264">
        <f t="shared" si="5"/>
        <v>3704.153097</v>
      </c>
    </row>
    <row r="21" ht="15.75" customHeight="1">
      <c r="A21" s="259"/>
      <c r="B21" s="259"/>
      <c r="C21" s="259"/>
      <c r="D21" s="259"/>
      <c r="E21" s="267">
        <v>0.6</v>
      </c>
      <c r="F21" s="267">
        <v>0.4</v>
      </c>
    </row>
    <row r="22" ht="15.75" customHeight="1">
      <c r="A22" s="260">
        <v>6.0</v>
      </c>
      <c r="B22" s="266" t="str">
        <f>'ORÇAMENTO (APODI)'!B64</f>
        <v>INSTALAÇÕES</v>
      </c>
      <c r="C22" s="262">
        <f>'ORÇAMENTO (APODI)'!I64</f>
        <v>15843.8245</v>
      </c>
      <c r="D22" s="263">
        <f>C22/C$30</f>
        <v>0.2000388325</v>
      </c>
      <c r="E22" s="264">
        <f t="shared" ref="E22:F22" si="6">E23*$C22</f>
        <v>7921.912248</v>
      </c>
      <c r="F22" s="264">
        <f t="shared" si="6"/>
        <v>7921.912248</v>
      </c>
    </row>
    <row r="23" ht="15.75" customHeight="1">
      <c r="A23" s="259"/>
      <c r="B23" s="259"/>
      <c r="C23" s="259"/>
      <c r="D23" s="259"/>
      <c r="E23" s="267">
        <v>0.5</v>
      </c>
      <c r="F23" s="267">
        <v>0.5</v>
      </c>
    </row>
    <row r="24" ht="15.75" customHeight="1">
      <c r="A24" s="260">
        <v>7.0</v>
      </c>
      <c r="B24" s="266" t="str">
        <f>'ORÇAMENTO (APODI)'!B90</f>
        <v>SINALIZAÇÃO</v>
      </c>
      <c r="C24" s="262">
        <f>'ORÇAMENTO (APODI)'!I90</f>
        <v>1424.133249</v>
      </c>
      <c r="D24" s="263">
        <f>C24/C$30</f>
        <v>0.01798063041</v>
      </c>
      <c r="E24" s="264">
        <f t="shared" ref="E24:F24" si="7">E25*$C24</f>
        <v>0</v>
      </c>
      <c r="F24" s="264">
        <f t="shared" si="7"/>
        <v>1424.133249</v>
      </c>
    </row>
    <row r="25" ht="15.75" customHeight="1">
      <c r="A25" s="259"/>
      <c r="B25" s="259"/>
      <c r="C25" s="259"/>
      <c r="D25" s="259"/>
      <c r="E25" s="267"/>
      <c r="F25" s="267">
        <v>1.0</v>
      </c>
    </row>
    <row r="26" ht="15.75" customHeight="1">
      <c r="A26" s="260">
        <v>8.0</v>
      </c>
      <c r="B26" s="266" t="str">
        <f>'ORÇAMENTO (APODI)'!B95</f>
        <v>PINTURA</v>
      </c>
      <c r="C26" s="262">
        <f>'ORÇAMENTO (APODI)'!I95</f>
        <v>23827.63949</v>
      </c>
      <c r="D26" s="263">
        <f>C26/C$30</f>
        <v>0.3008398121</v>
      </c>
      <c r="E26" s="264">
        <f t="shared" ref="E26:F26" si="8">E27*$C26</f>
        <v>9531.055796</v>
      </c>
      <c r="F26" s="264">
        <f t="shared" si="8"/>
        <v>14296.58369</v>
      </c>
    </row>
    <row r="27" ht="15.75" customHeight="1">
      <c r="A27" s="259"/>
      <c r="B27" s="259"/>
      <c r="C27" s="259"/>
      <c r="D27" s="259"/>
      <c r="E27" s="267">
        <v>0.4</v>
      </c>
      <c r="F27" s="267">
        <v>0.6</v>
      </c>
    </row>
    <row r="28" ht="15.75" customHeight="1">
      <c r="A28" s="260">
        <v>9.0</v>
      </c>
      <c r="B28" s="266" t="str">
        <f>'ORÇAMENTO (APODI)'!B113</f>
        <v>DIVERSOS</v>
      </c>
      <c r="C28" s="262">
        <f>'ORÇAMENTO (APODI)'!I113</f>
        <v>1423.790468</v>
      </c>
      <c r="D28" s="263">
        <f>C28/C$30</f>
        <v>0.01797630257</v>
      </c>
      <c r="E28" s="264">
        <f t="shared" ref="E28:F28" si="9">E29*$C28</f>
        <v>0</v>
      </c>
      <c r="F28" s="264">
        <f t="shared" si="9"/>
        <v>1423.790468</v>
      </c>
    </row>
    <row r="29" ht="15.75" customHeight="1">
      <c r="A29" s="259"/>
      <c r="B29" s="259"/>
      <c r="C29" s="259"/>
      <c r="D29" s="259"/>
      <c r="E29" s="267"/>
      <c r="F29" s="267">
        <v>1.0</v>
      </c>
    </row>
    <row r="30" ht="31.5" customHeight="1">
      <c r="A30" s="268"/>
      <c r="B30" s="269" t="s">
        <v>521</v>
      </c>
      <c r="C30" s="270">
        <f t="shared" ref="C30:D30" si="10">SUM(C12:C29)</f>
        <v>79203.74408</v>
      </c>
      <c r="D30" s="271">
        <f t="shared" si="10"/>
        <v>1</v>
      </c>
      <c r="E30" s="272">
        <f t="shared" ref="E30:F30" si="11">E12+E14+E16+E18+E20+E22+E24+E26+E28</f>
        <v>43907.08999</v>
      </c>
      <c r="F30" s="273">
        <f t="shared" si="11"/>
        <v>35296.65409</v>
      </c>
    </row>
    <row r="31" ht="31.5" customHeight="1">
      <c r="A31" s="268"/>
      <c r="B31" s="269" t="s">
        <v>522</v>
      </c>
      <c r="C31" s="274" t="s">
        <v>13</v>
      </c>
      <c r="D31" s="149" t="s">
        <v>13</v>
      </c>
      <c r="E31" s="273">
        <f>E30</f>
        <v>43907.08999</v>
      </c>
      <c r="F31" s="273">
        <f>E31+F30</f>
        <v>79203.74408</v>
      </c>
    </row>
    <row r="32" ht="31.5" customHeight="1">
      <c r="A32" s="268"/>
      <c r="B32" s="269" t="s">
        <v>523</v>
      </c>
      <c r="C32" s="274" t="s">
        <v>13</v>
      </c>
      <c r="D32" s="149" t="s">
        <v>13</v>
      </c>
      <c r="E32" s="267">
        <f t="shared" ref="E32:F32" si="12">E30/$C$30</f>
        <v>0.5543562429</v>
      </c>
      <c r="F32" s="267">
        <f t="shared" si="12"/>
        <v>0.4456437571</v>
      </c>
    </row>
    <row r="33" ht="31.5" customHeight="1">
      <c r="A33" s="268"/>
      <c r="B33" s="269" t="s">
        <v>524</v>
      </c>
      <c r="C33" s="274" t="s">
        <v>13</v>
      </c>
      <c r="D33" s="149" t="s">
        <v>13</v>
      </c>
      <c r="E33" s="267">
        <f t="shared" ref="E33:F33" si="13">E31/$C30</f>
        <v>0.5543562429</v>
      </c>
      <c r="F33" s="267">
        <f t="shared" si="13"/>
        <v>1</v>
      </c>
    </row>
    <row r="34" ht="15.75" customHeight="1">
      <c r="A34" s="275"/>
      <c r="B34" s="275"/>
      <c r="C34" s="275"/>
      <c r="D34" s="275"/>
      <c r="E34" s="275"/>
      <c r="F34" s="275"/>
    </row>
    <row r="35" ht="15.75" customHeight="1">
      <c r="A35" s="275"/>
      <c r="B35" s="275"/>
      <c r="C35" s="276"/>
      <c r="D35" s="277"/>
      <c r="E35" s="275"/>
      <c r="F35" s="275"/>
    </row>
    <row r="36" ht="15.75" customHeight="1">
      <c r="A36" s="95"/>
      <c r="B36" s="95"/>
      <c r="C36" s="95"/>
      <c r="D36" s="95"/>
      <c r="E36" s="95"/>
      <c r="F36" s="95"/>
    </row>
    <row r="37" ht="15.75" customHeight="1">
      <c r="A37" s="95"/>
      <c r="B37" s="95"/>
      <c r="C37" s="95"/>
      <c r="D37" s="95"/>
      <c r="E37" s="95"/>
      <c r="F37" s="95"/>
    </row>
    <row r="38" ht="15.75" customHeight="1">
      <c r="A38" s="95"/>
      <c r="B38" s="95"/>
      <c r="C38" s="95"/>
      <c r="D38" s="95"/>
      <c r="E38" s="95"/>
      <c r="F38" s="95"/>
    </row>
    <row r="39" ht="15.75" customHeight="1">
      <c r="A39" s="250" t="s">
        <v>403</v>
      </c>
    </row>
    <row r="40">
      <c r="A40" s="95" t="s">
        <v>404</v>
      </c>
    </row>
    <row r="41">
      <c r="A41" s="95" t="s">
        <v>405</v>
      </c>
    </row>
    <row r="42" ht="13.5" customHeight="1">
      <c r="A42" s="95" t="s">
        <v>406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6692913385826771" footer="0.0" header="0.0" left="0.7" right="0.7" top="0.6692913385826771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2" t="s">
        <v>525</v>
      </c>
      <c r="C3" s="103"/>
      <c r="D3" s="103"/>
      <c r="E3" s="104"/>
      <c r="F3" s="103"/>
    </row>
    <row r="4" ht="17.25" customHeight="1">
      <c r="A4" s="105" t="s">
        <v>1</v>
      </c>
    </row>
    <row r="5" ht="17.25" customHeight="1">
      <c r="A5" s="278" t="str">
        <f>'ORÇAMENTO (APODI)'!A6</f>
        <v>DATA: 01 DE SETEMBRO DE 2023</v>
      </c>
      <c r="B5" s="107"/>
      <c r="C5" s="107"/>
      <c r="D5" s="107"/>
      <c r="E5" s="107"/>
      <c r="F5" s="107"/>
    </row>
    <row r="6" ht="17.25" customHeight="1">
      <c r="A6" s="213"/>
      <c r="B6" s="213"/>
      <c r="C6" s="106"/>
      <c r="D6" s="106"/>
      <c r="E6" s="106"/>
      <c r="F6" s="106"/>
    </row>
    <row r="7" ht="17.25" customHeight="1">
      <c r="A7" s="213"/>
      <c r="C7" s="106"/>
      <c r="D7" s="107"/>
      <c r="E7" s="107"/>
      <c r="F7" s="107"/>
    </row>
    <row r="8" ht="28.5" customHeight="1">
      <c r="A8" s="279" t="s">
        <v>526</v>
      </c>
      <c r="B8" s="280"/>
      <c r="C8" s="280"/>
      <c r="D8" s="280"/>
      <c r="E8" s="280"/>
      <c r="F8" s="280"/>
    </row>
    <row r="9" ht="28.5" customHeight="1">
      <c r="A9" s="257"/>
      <c r="B9" s="257"/>
      <c r="C9" s="257"/>
      <c r="D9" s="257"/>
      <c r="E9" s="257"/>
      <c r="F9" s="257"/>
    </row>
    <row r="10" ht="21.0" customHeight="1">
      <c r="A10" s="281" t="s">
        <v>527</v>
      </c>
      <c r="B10" s="207"/>
      <c r="C10" s="207"/>
      <c r="D10" s="207"/>
      <c r="E10" s="207"/>
      <c r="F10" s="208"/>
    </row>
    <row r="11" ht="21.0" customHeight="1">
      <c r="A11" s="282" t="s">
        <v>528</v>
      </c>
      <c r="B11" s="283"/>
      <c r="C11" s="283"/>
      <c r="D11" s="283"/>
      <c r="E11" s="283"/>
      <c r="F11" s="284"/>
    </row>
    <row r="12" ht="21.0" customHeight="1">
      <c r="A12" s="285" t="s">
        <v>529</v>
      </c>
      <c r="F12" s="286"/>
    </row>
    <row r="13" ht="21.0" customHeight="1">
      <c r="A13" s="285" t="s">
        <v>530</v>
      </c>
      <c r="F13" s="286"/>
    </row>
    <row r="14" ht="21.0" customHeight="1">
      <c r="A14" s="287" t="s">
        <v>531</v>
      </c>
      <c r="B14" s="241"/>
      <c r="C14" s="241"/>
      <c r="D14" s="241"/>
      <c r="E14" s="241"/>
      <c r="F14" s="242"/>
    </row>
    <row r="15" ht="21.0" customHeight="1">
      <c r="A15" s="288" t="s">
        <v>2</v>
      </c>
      <c r="B15" s="289" t="s">
        <v>532</v>
      </c>
      <c r="C15" s="289" t="s">
        <v>533</v>
      </c>
      <c r="D15" s="288" t="s">
        <v>5</v>
      </c>
      <c r="E15" s="290" t="s">
        <v>417</v>
      </c>
      <c r="F15" s="291" t="s">
        <v>418</v>
      </c>
    </row>
    <row r="16" ht="26.25" customHeight="1">
      <c r="A16" s="32">
        <v>1.0</v>
      </c>
      <c r="B16" s="234" t="s">
        <v>534</v>
      </c>
      <c r="C16" s="28">
        <v>1.0</v>
      </c>
      <c r="D16" s="32" t="s">
        <v>535</v>
      </c>
      <c r="E16" s="245">
        <v>450.0</v>
      </c>
      <c r="F16" s="292">
        <v>450.0</v>
      </c>
    </row>
    <row r="17" ht="21.0" customHeight="1">
      <c r="A17" s="229"/>
      <c r="B17" s="230"/>
      <c r="C17" s="230"/>
      <c r="D17" s="230"/>
      <c r="E17" s="54" t="s">
        <v>399</v>
      </c>
      <c r="F17" s="231">
        <f>SUM(F16)</f>
        <v>450</v>
      </c>
    </row>
    <row r="18" ht="21.0" customHeight="1">
      <c r="A18" s="229"/>
      <c r="B18" s="230"/>
      <c r="C18" s="230"/>
      <c r="D18" s="230"/>
      <c r="E18" s="293"/>
      <c r="F18" s="249"/>
    </row>
    <row r="19" ht="21.0" customHeight="1">
      <c r="A19" s="229"/>
      <c r="B19" s="230"/>
      <c r="C19" s="230"/>
      <c r="D19" s="230"/>
      <c r="E19" s="293"/>
      <c r="F19" s="249"/>
    </row>
    <row r="20" ht="15.75" customHeight="1">
      <c r="A20" s="250" t="s">
        <v>403</v>
      </c>
    </row>
    <row r="21">
      <c r="A21" s="95" t="s">
        <v>404</v>
      </c>
    </row>
    <row r="22">
      <c r="A22" s="95" t="s">
        <v>405</v>
      </c>
    </row>
    <row r="23" ht="13.5" customHeight="1">
      <c r="A23" s="95" t="s">
        <v>406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  <col customWidth="1" min="7" max="7" width="13.88"/>
  </cols>
  <sheetData>
    <row r="1" ht="19.5" customHeight="1">
      <c r="A1" s="102" t="s">
        <v>273</v>
      </c>
    </row>
    <row r="2" ht="17.25" customHeight="1">
      <c r="A2" s="294" t="s">
        <v>274</v>
      </c>
      <c r="B2" s="107"/>
      <c r="C2" s="107"/>
      <c r="D2" s="107"/>
      <c r="E2" s="107"/>
      <c r="F2" s="107"/>
      <c r="G2" s="107"/>
    </row>
    <row r="3" ht="17.25" customHeight="1">
      <c r="A3" s="295" t="s">
        <v>536</v>
      </c>
      <c r="B3" s="107"/>
      <c r="C3" s="107"/>
      <c r="D3" s="107"/>
      <c r="E3" s="107"/>
      <c r="F3" s="107"/>
      <c r="G3" s="295"/>
    </row>
    <row r="4" ht="17.25" customHeight="1">
      <c r="A4" s="296" t="s">
        <v>276</v>
      </c>
      <c r="B4" s="107"/>
      <c r="C4" s="107"/>
      <c r="D4" s="107"/>
      <c r="E4" s="107"/>
      <c r="F4" s="107"/>
      <c r="G4" s="297"/>
    </row>
    <row r="5" ht="17.25" customHeight="1">
      <c r="A5" s="298" t="str">
        <f>'CRONOGRAMA (APODI)'!A5</f>
        <v>DATA: 01 DE SETEMBRO DE 2023</v>
      </c>
      <c r="B5" s="107"/>
      <c r="C5" s="107"/>
      <c r="D5" s="107"/>
      <c r="E5" s="107"/>
      <c r="F5" s="107"/>
      <c r="G5" s="297"/>
    </row>
    <row r="6" ht="17.25" customHeight="1">
      <c r="A6" s="116"/>
      <c r="B6" s="117"/>
      <c r="C6" s="117"/>
      <c r="D6" s="117"/>
      <c r="E6" s="117"/>
      <c r="F6" s="117"/>
      <c r="G6" s="299"/>
    </row>
    <row r="7" ht="12.75" customHeight="1">
      <c r="A7" s="299"/>
      <c r="B7" s="299"/>
      <c r="C7" s="299"/>
      <c r="D7" s="299"/>
      <c r="E7" s="299"/>
      <c r="F7" s="299"/>
      <c r="G7" s="299"/>
    </row>
    <row r="8" ht="12.75" customHeight="1">
      <c r="A8" s="299" t="s">
        <v>537</v>
      </c>
      <c r="B8" s="299"/>
      <c r="C8" s="299"/>
      <c r="D8" s="299"/>
      <c r="E8" s="299"/>
      <c r="F8" s="299"/>
      <c r="G8" s="299"/>
    </row>
    <row r="9" ht="15.0" customHeight="1">
      <c r="A9" s="300"/>
      <c r="B9" s="300"/>
      <c r="C9" s="300"/>
      <c r="D9" s="300"/>
      <c r="E9" s="300"/>
      <c r="F9" s="300"/>
      <c r="G9" s="300"/>
    </row>
    <row r="10" ht="15.0" customHeight="1">
      <c r="A10" s="301" t="s">
        <v>538</v>
      </c>
      <c r="B10" s="301"/>
      <c r="C10" s="301"/>
      <c r="D10" s="300"/>
      <c r="E10" s="300"/>
      <c r="F10" s="300"/>
      <c r="G10" s="300"/>
    </row>
    <row r="11" ht="15.0" customHeight="1">
      <c r="A11" s="300"/>
      <c r="B11" s="302"/>
      <c r="C11" s="303"/>
      <c r="D11" s="303"/>
      <c r="E11" s="302"/>
      <c r="F11" s="302"/>
      <c r="G11" s="300"/>
    </row>
    <row r="12" ht="15.0" customHeight="1">
      <c r="A12" s="300"/>
      <c r="B12" s="302"/>
      <c r="C12" s="303"/>
      <c r="D12" s="303"/>
      <c r="E12" s="302"/>
      <c r="F12" s="302"/>
      <c r="G12" s="300"/>
    </row>
    <row r="13" ht="15.0" customHeight="1">
      <c r="A13" s="304"/>
      <c r="B13" s="305" t="s">
        <v>539</v>
      </c>
      <c r="C13" s="306" t="s">
        <v>540</v>
      </c>
      <c r="D13" s="307">
        <v>0.055</v>
      </c>
      <c r="E13" s="308" t="s">
        <v>541</v>
      </c>
      <c r="F13" s="300"/>
      <c r="G13" s="300"/>
    </row>
    <row r="14" ht="15.0" customHeight="1">
      <c r="A14" s="304"/>
      <c r="B14" s="305" t="s">
        <v>542</v>
      </c>
      <c r="C14" s="306" t="s">
        <v>543</v>
      </c>
      <c r="D14" s="307">
        <v>0.0896</v>
      </c>
      <c r="E14" s="308" t="s">
        <v>541</v>
      </c>
      <c r="F14" s="300"/>
      <c r="G14" s="300"/>
    </row>
    <row r="15" ht="15.0" customHeight="1">
      <c r="A15" s="304"/>
      <c r="B15" s="305" t="s">
        <v>544</v>
      </c>
      <c r="C15" s="306" t="s">
        <v>545</v>
      </c>
      <c r="D15" s="307">
        <v>0.008</v>
      </c>
      <c r="E15" s="308" t="s">
        <v>546</v>
      </c>
      <c r="F15" s="300"/>
      <c r="G15" s="300"/>
    </row>
    <row r="16" ht="15.0" customHeight="1">
      <c r="A16" s="304"/>
      <c r="B16" s="305" t="s">
        <v>547</v>
      </c>
      <c r="C16" s="306" t="s">
        <v>548</v>
      </c>
      <c r="D16" s="307">
        <v>0.0127</v>
      </c>
      <c r="E16" s="308" t="s">
        <v>546</v>
      </c>
      <c r="F16" s="300"/>
      <c r="G16" s="300"/>
    </row>
    <row r="17" ht="15.0" customHeight="1">
      <c r="A17" s="304"/>
      <c r="B17" s="305" t="s">
        <v>549</v>
      </c>
      <c r="C17" s="306" t="s">
        <v>550</v>
      </c>
      <c r="D17" s="307">
        <v>0.0123</v>
      </c>
      <c r="E17" s="308" t="s">
        <v>546</v>
      </c>
      <c r="F17" s="309"/>
      <c r="G17" s="300"/>
    </row>
    <row r="18" ht="15.0" customHeight="1">
      <c r="A18" s="310"/>
      <c r="B18" s="305" t="s">
        <v>551</v>
      </c>
      <c r="C18" s="306" t="s">
        <v>552</v>
      </c>
      <c r="D18" s="307">
        <f>(5*0.8+0.65+3)/100</f>
        <v>0.0765</v>
      </c>
      <c r="E18" s="311"/>
      <c r="F18" s="312" t="s">
        <v>553</v>
      </c>
      <c r="G18" s="308"/>
    </row>
    <row r="19" ht="15.0" customHeight="1">
      <c r="A19" s="300"/>
      <c r="B19" s="300"/>
      <c r="C19" s="313"/>
      <c r="D19" s="313"/>
      <c r="E19" s="314"/>
      <c r="F19" s="315" t="s">
        <v>554</v>
      </c>
      <c r="G19" s="308"/>
    </row>
    <row r="20" ht="15.0" customHeight="1">
      <c r="A20" s="300"/>
      <c r="B20" s="316"/>
      <c r="C20" s="317" t="s">
        <v>555</v>
      </c>
      <c r="D20" s="318">
        <f>((((1+D13+D15+D16)*(1+D17)*(1+D14))/(1-D18))-1)</f>
        <v>0.2847854223</v>
      </c>
      <c r="E20" s="319"/>
      <c r="F20" s="320" t="s">
        <v>556</v>
      </c>
      <c r="G20" s="308"/>
    </row>
    <row r="21" ht="15.0" customHeight="1">
      <c r="A21" s="300"/>
      <c r="B21" s="300"/>
      <c r="C21" s="321"/>
      <c r="D21" s="321"/>
      <c r="E21" s="300"/>
      <c r="F21" s="321"/>
      <c r="G21" s="300"/>
    </row>
    <row r="22" ht="15.0" customHeight="1">
      <c r="A22" s="300"/>
      <c r="B22" s="300"/>
      <c r="C22" s="300"/>
      <c r="D22" s="300"/>
      <c r="E22" s="300"/>
      <c r="F22" s="300"/>
      <c r="G22" s="300"/>
    </row>
    <row r="23" ht="15.0" customHeight="1">
      <c r="A23" s="300"/>
      <c r="B23" s="300"/>
      <c r="C23" s="300"/>
      <c r="D23" s="300"/>
      <c r="E23" s="300"/>
      <c r="F23" s="300"/>
      <c r="G23" s="302"/>
    </row>
    <row r="24" ht="30.75" customHeight="1">
      <c r="A24" s="299" t="s">
        <v>557</v>
      </c>
      <c r="B24" s="299"/>
      <c r="C24" s="299"/>
      <c r="D24" s="299"/>
      <c r="E24" s="299"/>
      <c r="F24" s="299"/>
      <c r="G24" s="299"/>
    </row>
    <row r="25" ht="30.75" customHeight="1">
      <c r="A25" s="322"/>
      <c r="B25" s="322"/>
      <c r="C25" s="322"/>
      <c r="D25" s="322"/>
      <c r="E25" s="322"/>
      <c r="F25" s="322"/>
      <c r="G25" s="322"/>
    </row>
    <row r="26" ht="30.75" customHeight="1">
      <c r="A26" s="322"/>
      <c r="B26" s="322" t="s">
        <v>558</v>
      </c>
      <c r="C26" s="322"/>
      <c r="D26" s="322"/>
      <c r="E26" s="322"/>
      <c r="F26" s="322"/>
      <c r="G26" s="322"/>
    </row>
    <row r="27" ht="43.5" customHeight="1">
      <c r="B27" s="218" t="s">
        <v>559</v>
      </c>
      <c r="C27" s="207"/>
      <c r="D27" s="207"/>
      <c r="E27" s="207"/>
      <c r="F27" s="208"/>
      <c r="G27" s="323"/>
    </row>
    <row r="28" ht="33.0" customHeight="1">
      <c r="B28" s="324" t="s">
        <v>560</v>
      </c>
      <c r="C28" s="207"/>
      <c r="D28" s="207"/>
      <c r="E28" s="207"/>
      <c r="F28" s="208"/>
      <c r="G28" s="325"/>
    </row>
    <row r="29" ht="33.0" customHeight="1">
      <c r="B29" s="324" t="s">
        <v>561</v>
      </c>
      <c r="C29" s="207"/>
      <c r="D29" s="207"/>
      <c r="E29" s="207"/>
      <c r="F29" s="208"/>
      <c r="G29" s="325"/>
    </row>
    <row r="30" ht="23.25" customHeight="1">
      <c r="A30" s="96"/>
      <c r="B30" s="324" t="s">
        <v>562</v>
      </c>
      <c r="C30" s="207"/>
      <c r="D30" s="207"/>
      <c r="E30" s="207"/>
      <c r="F30" s="208"/>
      <c r="G30" s="96"/>
    </row>
    <row r="31" ht="23.25" customHeight="1">
      <c r="A31" s="96"/>
      <c r="B31" s="324" t="s">
        <v>563</v>
      </c>
      <c r="C31" s="207"/>
      <c r="D31" s="207"/>
      <c r="E31" s="207"/>
      <c r="F31" s="208"/>
      <c r="G31" s="96"/>
    </row>
    <row r="32" ht="23.25" customHeight="1">
      <c r="A32" s="96"/>
      <c r="B32" s="324" t="s">
        <v>564</v>
      </c>
      <c r="C32" s="207"/>
      <c r="D32" s="207"/>
      <c r="E32" s="207"/>
      <c r="F32" s="208"/>
      <c r="G32" s="96"/>
    </row>
    <row r="33" ht="33.0" customHeight="1">
      <c r="B33" s="326" t="s">
        <v>565</v>
      </c>
      <c r="C33" s="207"/>
      <c r="D33" s="207"/>
      <c r="E33" s="207"/>
      <c r="F33" s="208"/>
      <c r="G33" s="325"/>
    </row>
    <row r="34" ht="72.0" customHeight="1">
      <c r="A34" s="327"/>
      <c r="B34" s="218" t="s">
        <v>566</v>
      </c>
      <c r="C34" s="207"/>
      <c r="D34" s="207"/>
      <c r="E34" s="207"/>
      <c r="F34" s="208"/>
      <c r="G34" s="327"/>
    </row>
    <row r="35" ht="12.75" customHeight="1">
      <c r="A35" s="328"/>
      <c r="B35" s="328"/>
      <c r="C35" s="328"/>
      <c r="D35" s="328"/>
      <c r="E35" s="328"/>
      <c r="F35" s="328"/>
      <c r="G35" s="328"/>
    </row>
    <row r="36" ht="12.75" customHeight="1">
      <c r="A36" s="329"/>
      <c r="B36" s="330"/>
      <c r="C36" s="3"/>
      <c r="D36" s="3"/>
      <c r="E36" s="3"/>
      <c r="F36" s="331"/>
      <c r="G36" s="299"/>
    </row>
    <row r="37" ht="12.75" customHeight="1">
      <c r="A37" s="332"/>
      <c r="B37" s="332"/>
      <c r="C37" s="332"/>
      <c r="D37" s="332"/>
      <c r="E37" s="332"/>
      <c r="F37" s="332"/>
      <c r="G37" s="332"/>
    </row>
    <row r="38" ht="12.75" customHeight="1">
      <c r="A38" s="332"/>
      <c r="B38" s="332"/>
      <c r="C38" s="332"/>
      <c r="D38" s="332"/>
      <c r="E38" s="332"/>
      <c r="F38" s="332"/>
      <c r="G38" s="332"/>
    </row>
    <row r="39" ht="12.75" customHeight="1">
      <c r="A39" s="332"/>
      <c r="B39" s="332"/>
      <c r="C39" s="332"/>
      <c r="D39" s="332"/>
      <c r="E39" s="332"/>
      <c r="F39" s="332"/>
      <c r="G39" s="332"/>
    </row>
    <row r="40" ht="12.75" customHeight="1">
      <c r="A40" s="332"/>
      <c r="B40" s="332"/>
      <c r="C40" s="332"/>
      <c r="D40" s="332"/>
      <c r="E40" s="332"/>
      <c r="F40" s="332"/>
      <c r="G40" s="332"/>
    </row>
    <row r="41" ht="12.75" customHeight="1">
      <c r="A41" s="333" t="s">
        <v>403</v>
      </c>
      <c r="B41" s="107"/>
      <c r="C41" s="107"/>
      <c r="D41" s="107"/>
      <c r="E41" s="107"/>
      <c r="F41" s="107"/>
      <c r="G41" s="297"/>
    </row>
    <row r="42" ht="12.75" customHeight="1">
      <c r="A42" s="334" t="s">
        <v>404</v>
      </c>
      <c r="B42" s="107"/>
      <c r="C42" s="107"/>
      <c r="D42" s="107"/>
      <c r="E42" s="107"/>
      <c r="F42" s="107"/>
      <c r="G42" s="297"/>
    </row>
    <row r="43" ht="12.75" customHeight="1">
      <c r="A43" s="334" t="s">
        <v>405</v>
      </c>
      <c r="B43" s="107"/>
      <c r="C43" s="107"/>
      <c r="D43" s="107"/>
      <c r="E43" s="107"/>
      <c r="F43" s="107"/>
      <c r="G43" s="297"/>
    </row>
    <row r="44" ht="12.75" customHeight="1">
      <c r="A44" s="334" t="s">
        <v>406</v>
      </c>
      <c r="B44" s="107"/>
      <c r="C44" s="107"/>
      <c r="D44" s="107"/>
      <c r="E44" s="107"/>
      <c r="F44" s="107"/>
      <c r="G44" s="297"/>
    </row>
  </sheetData>
  <mergeCells count="18">
    <mergeCell ref="A1:G1"/>
    <mergeCell ref="A2:G2"/>
    <mergeCell ref="A3:F3"/>
    <mergeCell ref="A4:G4"/>
    <mergeCell ref="A5:G5"/>
    <mergeCell ref="B27:F27"/>
    <mergeCell ref="B28:F28"/>
    <mergeCell ref="A41:G41"/>
    <mergeCell ref="A42:G42"/>
    <mergeCell ref="A43:G43"/>
    <mergeCell ref="A44:G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6692913385826771" footer="0.0" header="0.0" left="0.6692913385826771" right="0.6692913385826771" top="0.6692913385826771"/>
  <pageSetup fitToHeight="0" paperSize="9" orientation="portrait"/>
  <drawing r:id="rId2"/>
</worksheet>
</file>